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boulderlounge.sharepoint.com/sites/KletterKultur/Freigegebene Dokumente/General/1. Kundeninformationen/1.1. Order Sheets/"/>
    </mc:Choice>
  </mc:AlternateContent>
  <xr:revisionPtr revIDLastSave="171" documentId="8_{678A822E-8799-F244-9E07-9BA04AB27B86}" xr6:coauthVersionLast="47" xr6:coauthVersionMax="47" xr10:uidLastSave="{A8FE383B-22D5-9344-B812-9AE7CCB3C6AF}"/>
  <bookViews>
    <workbookView xWindow="3420" yWindow="500" windowWidth="25380" windowHeight="16540" xr2:uid="{4AE8D818-4A81-6946-BFFF-DD3D2824D190}"/>
  </bookViews>
  <sheets>
    <sheet name="infos" sheetId="1" r:id="rId1"/>
    <sheet name="sets &amp; selections" sheetId="7" r:id="rId2"/>
    <sheet name="holds" sheetId="2" r:id="rId3"/>
    <sheet name="macros" sheetId="5" r:id="rId4"/>
    <sheet name="trainings tools" sheetId="3" r:id="rId5"/>
    <sheet name="route setting tools" sheetId="4" r:id="rId6"/>
    <sheet name="Data sheet bloczproduction" sheetId="8" r:id="rId7"/>
    <sheet name="Data sheet KK" sheetId="9" r:id="rId8"/>
  </sheets>
  <definedNames>
    <definedName name="_xlnm._FilterDatabase" localSheetId="7" hidden="1">'Data sheet KK'!$G$1:$G$547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7" l="1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 a="1"/>
  <c r="C1425" i="9" s="1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0" i="9"/>
  <c r="C1409" i="9"/>
  <c r="C1408" i="9"/>
  <c r="C1411" i="9"/>
  <c r="B1421" i="9"/>
  <c r="B1420" i="9"/>
  <c r="B1419" i="9"/>
  <c r="B1418" i="9"/>
  <c r="B1417" i="9"/>
  <c r="B1416" i="9"/>
  <c r="B1415" i="9"/>
  <c r="B1414" i="9"/>
  <c r="B1413" i="9"/>
  <c r="B1412" i="9"/>
  <c r="B1411" i="9"/>
  <c r="B1410" i="9"/>
  <c r="B1409" i="9"/>
  <c r="B1408" i="9"/>
  <c r="C1407" i="9"/>
  <c r="C1406" i="9"/>
  <c r="C1405" i="9"/>
  <c r="C1404" i="9"/>
  <c r="C1403" i="9"/>
  <c r="C1402" i="9"/>
  <c r="C1401" i="9"/>
  <c r="C1400" i="9"/>
  <c r="B1402" i="9"/>
  <c r="B1403" i="9"/>
  <c r="B1404" i="9"/>
  <c r="B1405" i="9"/>
  <c r="B1406" i="9"/>
  <c r="B1407" i="9"/>
  <c r="B1400" i="9"/>
  <c r="B1401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2" i="9"/>
  <c r="C1353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0" i="9" a="1"/>
  <c r="C1230" i="9" s="1"/>
  <c r="C1229" i="9" a="1"/>
  <c r="C1229" i="9" s="1"/>
  <c r="C1228" i="9" a="1"/>
  <c r="C1228" i="9" s="1"/>
  <c r="C1227" i="9" a="1"/>
  <c r="C1227" i="9" s="1"/>
  <c r="C1226" i="9" a="1"/>
  <c r="C1226" i="9" s="1"/>
  <c r="C1225" i="9" a="1"/>
  <c r="C1225" i="9" s="1"/>
  <c r="C1224" i="9" a="1"/>
  <c r="C1224" i="9" s="1"/>
  <c r="C1239" i="9" a="1"/>
  <c r="C1239" i="9" s="1"/>
  <c r="C1238" i="9" a="1"/>
  <c r="C1238" i="9" s="1"/>
  <c r="C1237" i="9" a="1"/>
  <c r="C1237" i="9" s="1"/>
  <c r="C1236" i="9" a="1"/>
  <c r="C1236" i="9" s="1"/>
  <c r="C1235" i="9" a="1"/>
  <c r="C1235" i="9" s="1"/>
  <c r="C1234" i="9" a="1"/>
  <c r="C1234" i="9" s="1"/>
  <c r="C1233" i="9" a="1"/>
  <c r="C1233" i="9" s="1"/>
  <c r="C1232" i="9" a="1"/>
  <c r="C1232" i="9" s="1"/>
  <c r="C1231" i="9" a="1"/>
  <c r="C1231" i="9" s="1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66" i="9"/>
  <c r="B301" i="8"/>
  <c r="B300" i="8"/>
  <c r="B299" i="8"/>
  <c r="B298" i="8"/>
  <c r="B297" i="8"/>
  <c r="B296" i="8"/>
  <c r="B295" i="8"/>
  <c r="B294" i="8"/>
  <c r="B293" i="8"/>
  <c r="B292" i="8"/>
  <c r="B281" i="8"/>
  <c r="B280" i="8"/>
  <c r="B279" i="8"/>
  <c r="B278" i="8"/>
  <c r="B277" i="8"/>
  <c r="B276" i="8"/>
  <c r="B275" i="8"/>
  <c r="B274" i="8"/>
  <c r="B273" i="8"/>
  <c r="B272" i="8"/>
  <c r="B261" i="8"/>
  <c r="B260" i="8"/>
  <c r="B259" i="8"/>
  <c r="B258" i="8"/>
  <c r="B257" i="8"/>
  <c r="B256" i="8"/>
  <c r="B255" i="8"/>
  <c r="B254" i="8"/>
  <c r="B253" i="8"/>
  <c r="B252" i="8"/>
  <c r="B241" i="8"/>
  <c r="B240" i="8"/>
  <c r="B239" i="8"/>
  <c r="B238" i="8"/>
  <c r="B237" i="8"/>
  <c r="B236" i="8"/>
  <c r="B235" i="8"/>
  <c r="B234" i="8"/>
  <c r="B233" i="8"/>
  <c r="B232" i="8"/>
  <c r="B221" i="8"/>
  <c r="B220" i="8"/>
  <c r="B219" i="8"/>
  <c r="B218" i="8"/>
  <c r="B217" i="8"/>
  <c r="B216" i="8"/>
  <c r="B215" i="8"/>
  <c r="B214" i="8"/>
  <c r="B213" i="8"/>
  <c r="B212" i="8"/>
  <c r="B201" i="8"/>
  <c r="B200" i="8"/>
  <c r="B199" i="8"/>
  <c r="B198" i="8"/>
  <c r="B197" i="8"/>
  <c r="B196" i="8"/>
  <c r="B195" i="8"/>
  <c r="B194" i="8"/>
  <c r="B193" i="8"/>
  <c r="B192" i="8"/>
  <c r="B181" i="8"/>
  <c r="B180" i="8"/>
  <c r="B179" i="8"/>
  <c r="B178" i="8"/>
  <c r="B177" i="8"/>
  <c r="B176" i="8"/>
  <c r="B175" i="8"/>
  <c r="B174" i="8"/>
  <c r="B173" i="8"/>
  <c r="B172" i="8"/>
  <c r="B161" i="8"/>
  <c r="B160" i="8"/>
  <c r="B159" i="8"/>
  <c r="B158" i="8"/>
  <c r="B157" i="8"/>
  <c r="B156" i="8"/>
  <c r="B155" i="8"/>
  <c r="B154" i="8"/>
  <c r="B153" i="8"/>
  <c r="B152" i="8"/>
  <c r="B141" i="8"/>
  <c r="B140" i="8"/>
  <c r="B139" i="8"/>
  <c r="B138" i="8"/>
  <c r="B137" i="8"/>
  <c r="B136" i="8"/>
  <c r="B135" i="8"/>
  <c r="B134" i="8"/>
  <c r="B133" i="8"/>
  <c r="B132" i="8"/>
  <c r="B121" i="8"/>
  <c r="B120" i="8"/>
  <c r="B119" i="8"/>
  <c r="B118" i="8"/>
  <c r="B117" i="8"/>
  <c r="B116" i="8"/>
  <c r="B115" i="8"/>
  <c r="B114" i="8"/>
  <c r="B113" i="8"/>
  <c r="B112" i="8"/>
  <c r="B101" i="8"/>
  <c r="B100" i="8"/>
  <c r="B99" i="8"/>
  <c r="B98" i="8"/>
  <c r="B97" i="8"/>
  <c r="B96" i="8"/>
  <c r="B95" i="8"/>
  <c r="B94" i="8"/>
  <c r="B93" i="8"/>
  <c r="B92" i="8"/>
  <c r="B81" i="8"/>
  <c r="B80" i="8"/>
  <c r="B79" i="8"/>
  <c r="B78" i="8"/>
  <c r="B77" i="8"/>
  <c r="B76" i="8"/>
  <c r="B75" i="8"/>
  <c r="B74" i="8"/>
  <c r="B73" i="8"/>
  <c r="B72" i="8"/>
  <c r="B61" i="8"/>
  <c r="B60" i="8"/>
  <c r="B59" i="8"/>
  <c r="B58" i="8"/>
  <c r="B57" i="8"/>
  <c r="B56" i="8"/>
  <c r="B55" i="8"/>
  <c r="B54" i="8"/>
  <c r="B53" i="8"/>
  <c r="B52" i="8"/>
  <c r="B41" i="8"/>
  <c r="B40" i="8"/>
  <c r="B39" i="8"/>
  <c r="B38" i="8"/>
  <c r="B37" i="8"/>
  <c r="B36" i="8"/>
  <c r="B35" i="8"/>
  <c r="B34" i="8"/>
  <c r="B33" i="8"/>
  <c r="B32" i="8"/>
  <c r="B13" i="8"/>
  <c r="B14" i="8"/>
  <c r="B15" i="8"/>
  <c r="B16" i="8"/>
  <c r="B17" i="8"/>
  <c r="B18" i="8"/>
  <c r="B19" i="8"/>
  <c r="B20" i="8"/>
  <c r="B21" i="8"/>
  <c r="B12" i="8"/>
  <c r="F20" i="7"/>
  <c r="Y20" i="7" s="1"/>
  <c r="F21" i="7"/>
  <c r="Y21" i="7" s="1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C575" i="8"/>
  <c r="C1049" i="8"/>
  <c r="C1048" i="8"/>
  <c r="C1047" i="8"/>
  <c r="C1046" i="8"/>
  <c r="C1045" i="8"/>
  <c r="C1044" i="8"/>
  <c r="C1043" i="8"/>
  <c r="C1042" i="8"/>
  <c r="C1041" i="8"/>
  <c r="C104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B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B1179" i="8"/>
  <c r="B1178" i="8"/>
  <c r="B1177" i="8"/>
  <c r="B1176" i="8"/>
  <c r="B1175" i="8"/>
  <c r="B1174" i="8"/>
  <c r="B1173" i="8"/>
  <c r="B1172" i="8"/>
  <c r="B1171" i="8"/>
  <c r="B1170" i="8"/>
  <c r="B1169" i="8"/>
  <c r="B1168" i="8"/>
  <c r="B1167" i="8"/>
  <c r="B1166" i="8"/>
  <c r="B1165" i="8"/>
  <c r="B1164" i="8"/>
  <c r="B1163" i="8"/>
  <c r="B1162" i="8"/>
  <c r="B1161" i="8"/>
  <c r="B1160" i="8"/>
  <c r="B1159" i="8"/>
  <c r="B1158" i="8"/>
  <c r="B1157" i="8"/>
  <c r="B1156" i="8"/>
  <c r="B1155" i="8"/>
  <c r="B1154" i="8"/>
  <c r="B1153" i="8"/>
  <c r="B1152" i="8"/>
  <c r="B1151" i="8"/>
  <c r="B1150" i="8"/>
  <c r="B1149" i="8"/>
  <c r="B1148" i="8"/>
  <c r="B1147" i="8"/>
  <c r="B1146" i="8"/>
  <c r="B1145" i="8"/>
  <c r="B1144" i="8"/>
  <c r="B1143" i="8"/>
  <c r="B1142" i="8"/>
  <c r="B1141" i="8"/>
  <c r="B1140" i="8"/>
  <c r="B1139" i="8"/>
  <c r="B1138" i="8"/>
  <c r="B1137" i="8"/>
  <c r="B1136" i="8"/>
  <c r="B1135" i="8"/>
  <c r="B1134" i="8"/>
  <c r="B1133" i="8"/>
  <c r="B1132" i="8"/>
  <c r="B1131" i="8"/>
  <c r="B1130" i="8"/>
  <c r="B1129" i="8"/>
  <c r="B1128" i="8"/>
  <c r="B1127" i="8"/>
  <c r="B1126" i="8"/>
  <c r="B1125" i="8"/>
  <c r="B1124" i="8"/>
  <c r="B1123" i="8"/>
  <c r="B1122" i="8"/>
  <c r="B1121" i="8"/>
  <c r="B1120" i="8"/>
  <c r="B1119" i="8"/>
  <c r="B1118" i="8"/>
  <c r="B1117" i="8"/>
  <c r="B1116" i="8"/>
  <c r="B1115" i="8"/>
  <c r="B1114" i="8"/>
  <c r="B1113" i="8"/>
  <c r="B1112" i="8"/>
  <c r="B1111" i="8"/>
  <c r="B1110" i="8"/>
  <c r="B1109" i="8"/>
  <c r="B1108" i="8"/>
  <c r="B1107" i="8"/>
  <c r="B1106" i="8"/>
  <c r="B1105" i="8"/>
  <c r="B1104" i="8"/>
  <c r="B1103" i="8"/>
  <c r="B1102" i="8"/>
  <c r="B1101" i="8"/>
  <c r="B1100" i="8"/>
  <c r="B1099" i="8"/>
  <c r="B1098" i="8"/>
  <c r="B1097" i="8"/>
  <c r="B1096" i="8"/>
  <c r="B1095" i="8"/>
  <c r="B1094" i="8"/>
  <c r="B1093" i="8"/>
  <c r="B1092" i="8"/>
  <c r="B1091" i="8"/>
  <c r="B1090" i="8"/>
  <c r="B1089" i="8"/>
  <c r="B1088" i="8"/>
  <c r="B1087" i="8"/>
  <c r="B1086" i="8"/>
  <c r="B1085" i="8"/>
  <c r="B1084" i="8"/>
  <c r="B1083" i="8"/>
  <c r="B1082" i="8"/>
  <c r="B1081" i="8"/>
  <c r="B1080" i="8"/>
  <c r="B1079" i="8"/>
  <c r="B1078" i="8"/>
  <c r="B1077" i="8"/>
  <c r="B1076" i="8"/>
  <c r="B1075" i="8"/>
  <c r="B1074" i="8"/>
  <c r="B1073" i="8"/>
  <c r="B1072" i="8"/>
  <c r="B1071" i="8"/>
  <c r="B1069" i="8"/>
  <c r="B1068" i="8"/>
  <c r="B1067" i="8"/>
  <c r="B1066" i="8"/>
  <c r="B1065" i="8"/>
  <c r="B1064" i="8"/>
  <c r="B1063" i="8"/>
  <c r="B1062" i="8"/>
  <c r="B1061" i="8"/>
  <c r="B1060" i="8"/>
  <c r="B1059" i="8"/>
  <c r="B1058" i="8"/>
  <c r="B1057" i="8"/>
  <c r="B1056" i="8"/>
  <c r="B1055" i="8"/>
  <c r="B1054" i="8"/>
  <c r="B1053" i="8"/>
  <c r="B1052" i="8"/>
  <c r="B1051" i="8"/>
  <c r="B1050" i="8"/>
  <c r="B1049" i="8"/>
  <c r="B1048" i="8"/>
  <c r="B1047" i="8"/>
  <c r="B1046" i="8"/>
  <c r="B1045" i="8"/>
  <c r="B1044" i="8"/>
  <c r="B1043" i="8"/>
  <c r="B1042" i="8"/>
  <c r="B1041" i="8"/>
  <c r="B1040" i="8"/>
  <c r="C1039" i="8"/>
  <c r="C1038" i="8"/>
  <c r="C1037" i="8"/>
  <c r="C1036" i="8"/>
  <c r="C1035" i="8"/>
  <c r="C1034" i="8"/>
  <c r="C1033" i="8"/>
  <c r="C1032" i="8"/>
  <c r="C1031" i="8"/>
  <c r="C1030" i="8"/>
  <c r="B1039" i="8"/>
  <c r="B1038" i="8"/>
  <c r="B1037" i="8"/>
  <c r="B1036" i="8"/>
  <c r="B1035" i="8"/>
  <c r="B1034" i="8"/>
  <c r="B1033" i="8"/>
  <c r="B1032" i="8"/>
  <c r="B1031" i="8"/>
  <c r="B1030" i="8"/>
  <c r="B22" i="8"/>
  <c r="C22" i="8"/>
  <c r="B23" i="8"/>
  <c r="C23" i="8"/>
  <c r="B24" i="8"/>
  <c r="C24" i="8"/>
  <c r="B25" i="8"/>
  <c r="C25" i="8"/>
  <c r="B26" i="8"/>
  <c r="C26" i="8"/>
  <c r="B27" i="8"/>
  <c r="C27" i="8"/>
  <c r="B28" i="8"/>
  <c r="C28" i="8"/>
  <c r="B29" i="8"/>
  <c r="C29" i="8"/>
  <c r="B30" i="8"/>
  <c r="C30" i="8"/>
  <c r="B31" i="8"/>
  <c r="C31" i="8"/>
  <c r="Y10" i="7"/>
  <c r="Z10" i="7"/>
  <c r="I12" i="4"/>
  <c r="F23" i="7"/>
  <c r="Y23" i="7" s="1"/>
  <c r="F22" i="7"/>
  <c r="Y22" i="7" s="1"/>
  <c r="G9" i="7"/>
  <c r="G8" i="7"/>
  <c r="C261" i="8"/>
  <c r="C260" i="8"/>
  <c r="C259" i="8"/>
  <c r="C258" i="8"/>
  <c r="C257" i="8"/>
  <c r="C256" i="8"/>
  <c r="C255" i="8"/>
  <c r="C254" i="8"/>
  <c r="C253" i="8"/>
  <c r="C252" i="8"/>
  <c r="C241" i="8"/>
  <c r="C240" i="8"/>
  <c r="C239" i="8"/>
  <c r="C238" i="8"/>
  <c r="C237" i="8"/>
  <c r="C236" i="8"/>
  <c r="C235" i="8"/>
  <c r="C234" i="8"/>
  <c r="C233" i="8"/>
  <c r="C232" i="8"/>
  <c r="C281" i="8"/>
  <c r="C280" i="8"/>
  <c r="C279" i="8"/>
  <c r="C278" i="8"/>
  <c r="C277" i="8"/>
  <c r="C276" i="8"/>
  <c r="C275" i="8"/>
  <c r="C274" i="8"/>
  <c r="C273" i="8"/>
  <c r="C272" i="8"/>
  <c r="C301" i="8"/>
  <c r="C300" i="8"/>
  <c r="C299" i="8"/>
  <c r="C298" i="8"/>
  <c r="C297" i="8"/>
  <c r="C296" i="8"/>
  <c r="C295" i="8"/>
  <c r="C294" i="8"/>
  <c r="C293" i="8"/>
  <c r="C292" i="8"/>
  <c r="C221" i="8"/>
  <c r="C220" i="8"/>
  <c r="C219" i="8"/>
  <c r="C218" i="8"/>
  <c r="C217" i="8"/>
  <c r="C216" i="8"/>
  <c r="C215" i="8"/>
  <c r="C214" i="8"/>
  <c r="C213" i="8"/>
  <c r="C212" i="8"/>
  <c r="C201" i="8"/>
  <c r="C200" i="8"/>
  <c r="C199" i="8"/>
  <c r="C198" i="8"/>
  <c r="C197" i="8"/>
  <c r="C196" i="8"/>
  <c r="C195" i="8"/>
  <c r="C194" i="8"/>
  <c r="C193" i="8"/>
  <c r="C192" i="8"/>
  <c r="C161" i="8"/>
  <c r="C160" i="8"/>
  <c r="C159" i="8"/>
  <c r="C158" i="8"/>
  <c r="C157" i="8"/>
  <c r="C156" i="8"/>
  <c r="C155" i="8"/>
  <c r="C154" i="8"/>
  <c r="C153" i="8"/>
  <c r="C152" i="8"/>
  <c r="C141" i="8"/>
  <c r="C140" i="8"/>
  <c r="C139" i="8"/>
  <c r="C138" i="8"/>
  <c r="C137" i="8"/>
  <c r="C136" i="8"/>
  <c r="C135" i="8"/>
  <c r="C134" i="8"/>
  <c r="C133" i="8"/>
  <c r="C132" i="8"/>
  <c r="C121" i="8"/>
  <c r="C120" i="8"/>
  <c r="C119" i="8"/>
  <c r="C118" i="8"/>
  <c r="C117" i="8"/>
  <c r="C116" i="8"/>
  <c r="C115" i="8"/>
  <c r="C114" i="8"/>
  <c r="C113" i="8"/>
  <c r="C112" i="8"/>
  <c r="C101" i="8"/>
  <c r="C100" i="8"/>
  <c r="C99" i="8"/>
  <c r="C98" i="8"/>
  <c r="C97" i="8"/>
  <c r="C96" i="8"/>
  <c r="C95" i="8"/>
  <c r="C94" i="8"/>
  <c r="C93" i="8"/>
  <c r="C92" i="8"/>
  <c r="C12" i="8"/>
  <c r="C1163" i="9"/>
  <c r="C1107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B1117" i="9"/>
  <c r="C1173" i="9"/>
  <c r="C1169" i="9"/>
  <c r="C1165" i="9"/>
  <c r="C1175" i="9"/>
  <c r="C1171" i="9"/>
  <c r="C1167" i="9"/>
  <c r="C1174" i="9"/>
  <c r="C1172" i="9"/>
  <c r="C1170" i="9"/>
  <c r="C1168" i="9"/>
  <c r="C1166" i="9"/>
  <c r="C1164" i="9"/>
  <c r="B1175" i="9"/>
  <c r="B1171" i="9"/>
  <c r="B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2" i="9"/>
  <c r="B1173" i="9"/>
  <c r="B1174" i="9"/>
  <c r="C1120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6" i="9"/>
  <c r="C1105" i="9"/>
  <c r="C1104" i="9"/>
  <c r="C1103" i="9"/>
  <c r="C1102" i="9"/>
  <c r="C1101" i="9"/>
  <c r="C1100" i="9"/>
  <c r="C1099" i="9"/>
  <c r="C1098" i="9"/>
  <c r="C1097" i="9"/>
  <c r="C1096" i="9"/>
  <c r="C1094" i="9"/>
  <c r="C1095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899" i="8" a="1"/>
  <c r="C899" i="8" s="1"/>
  <c r="C898" i="8" a="1"/>
  <c r="C898" i="8" s="1"/>
  <c r="C897" i="8" a="1"/>
  <c r="C897" i="8" s="1"/>
  <c r="C896" i="8" a="1"/>
  <c r="C896" i="8" s="1"/>
  <c r="C895" i="8" a="1"/>
  <c r="C895" i="8" s="1"/>
  <c r="C894" i="8" a="1"/>
  <c r="C894" i="8" s="1"/>
  <c r="C893" i="8" a="1"/>
  <c r="C893" i="8" s="1"/>
  <c r="C892" i="8" a="1"/>
  <c r="C892" i="8" s="1"/>
  <c r="C891" i="8" a="1"/>
  <c r="C891" i="8" s="1"/>
  <c r="C890" i="8" a="1"/>
  <c r="C890" i="8" s="1"/>
  <c r="C889" i="8" a="1"/>
  <c r="C889" i="8" s="1"/>
  <c r="C888" i="8" a="1"/>
  <c r="C888" i="8" s="1"/>
  <c r="C887" i="8" a="1"/>
  <c r="C887" i="8" s="1"/>
  <c r="C628" i="8" a="1"/>
  <c r="C628" i="8" s="1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371" i="8" a="1"/>
  <c r="C371" i="8" s="1"/>
  <c r="C567" i="8"/>
  <c r="C566" i="8"/>
  <c r="C568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 a="1"/>
  <c r="C377" i="8" s="1"/>
  <c r="C376" i="8" a="1"/>
  <c r="C376" i="8" s="1"/>
  <c r="C375" i="8" a="1"/>
  <c r="C375" i="8" s="1"/>
  <c r="C374" i="8" a="1"/>
  <c r="C374" i="8" s="1"/>
  <c r="C373" i="8" a="1"/>
  <c r="C373" i="8" s="1"/>
  <c r="C372" i="8" a="1"/>
  <c r="C372" i="8" s="1"/>
  <c r="C370" i="8" a="1"/>
  <c r="C370" i="8" s="1"/>
  <c r="C369" i="8" a="1"/>
  <c r="C369" i="8" s="1"/>
  <c r="C368" i="8" a="1"/>
  <c r="C368" i="8" s="1"/>
  <c r="C367" i="8" a="1"/>
  <c r="C367" i="8" s="1"/>
  <c r="C366" i="8" a="1"/>
  <c r="C366" i="8" s="1"/>
  <c r="C365" i="8" a="1"/>
  <c r="C365" i="8" s="1"/>
  <c r="C364" i="8" a="1"/>
  <c r="C364" i="8" s="1"/>
  <c r="C363" i="8" a="1"/>
  <c r="C363" i="8" s="1"/>
  <c r="C362" i="8" a="1"/>
  <c r="C362" i="8" s="1"/>
  <c r="C361" i="8" a="1"/>
  <c r="C361" i="8" s="1"/>
  <c r="C360" i="8" a="1"/>
  <c r="C360" i="8" s="1"/>
  <c r="C359" i="8" a="1"/>
  <c r="C359" i="8" s="1"/>
  <c r="C358" i="8"/>
  <c r="C357" i="8"/>
  <c r="C356" i="8"/>
  <c r="C355" i="8"/>
  <c r="C354" i="8"/>
  <c r="C353" i="8"/>
  <c r="C352" i="8"/>
  <c r="C351" i="8"/>
  <c r="C350" i="8"/>
  <c r="C349" i="8"/>
  <c r="C348" i="8"/>
  <c r="C347" i="8"/>
  <c r="C345" i="8"/>
  <c r="C346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0" i="8"/>
  <c r="C331" i="8"/>
  <c r="C329" i="8"/>
  <c r="C328" i="8"/>
  <c r="C327" i="8"/>
  <c r="C326" i="8"/>
  <c r="C325" i="8"/>
  <c r="C324" i="8"/>
  <c r="C323" i="8"/>
  <c r="C322" i="8"/>
  <c r="C321" i="8"/>
  <c r="C316" i="8"/>
  <c r="C302" i="8"/>
  <c r="C647" i="8" a="1"/>
  <c r="C647" i="8" s="1"/>
  <c r="C646" i="8" a="1"/>
  <c r="C646" i="8" s="1"/>
  <c r="C645" i="8" a="1"/>
  <c r="C645" i="8" s="1"/>
  <c r="C644" i="8" a="1"/>
  <c r="C644" i="8" s="1"/>
  <c r="C642" i="8" a="1"/>
  <c r="C642" i="8" s="1"/>
  <c r="C641" i="8" a="1"/>
  <c r="C641" i="8" s="1"/>
  <c r="C640" i="8" a="1"/>
  <c r="C640" i="8" s="1"/>
  <c r="C639" i="8" a="1"/>
  <c r="C639" i="8" s="1"/>
  <c r="C638" i="8" a="1"/>
  <c r="C638" i="8" s="1"/>
  <c r="C637" i="8" a="1"/>
  <c r="C637" i="8" s="1"/>
  <c r="C636" i="8" a="1"/>
  <c r="C636" i="8" s="1"/>
  <c r="C635" i="8" a="1"/>
  <c r="C635" i="8" s="1"/>
  <c r="C634" i="8" a="1"/>
  <c r="C634" i="8" s="1"/>
  <c r="C643" i="8" a="1"/>
  <c r="C643" i="8" s="1"/>
  <c r="C633" i="8" a="1"/>
  <c r="C633" i="8" s="1"/>
  <c r="C632" i="8" a="1"/>
  <c r="C632" i="8" s="1"/>
  <c r="C631" i="8" a="1"/>
  <c r="C631" i="8" s="1"/>
  <c r="C630" i="8" a="1"/>
  <c r="C630" i="8" s="1"/>
  <c r="C629" i="8" a="1"/>
  <c r="C629" i="8" s="1"/>
  <c r="C686" i="8"/>
  <c r="C677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0" i="8"/>
  <c r="C718" i="8"/>
  <c r="C716" i="8"/>
  <c r="C714" i="8"/>
  <c r="C712" i="8"/>
  <c r="C710" i="8"/>
  <c r="C705" i="8"/>
  <c r="C721" i="8"/>
  <c r="C719" i="8"/>
  <c r="C717" i="8"/>
  <c r="C715" i="8"/>
  <c r="C713" i="8"/>
  <c r="C711" i="8"/>
  <c r="C709" i="8"/>
  <c r="C708" i="8"/>
  <c r="C707" i="8"/>
  <c r="C706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5" i="8"/>
  <c r="C684" i="8"/>
  <c r="C683" i="8"/>
  <c r="C682" i="8"/>
  <c r="C681" i="8"/>
  <c r="C680" i="8"/>
  <c r="C679" i="8"/>
  <c r="C678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 a="1"/>
  <c r="C656" i="8" s="1"/>
  <c r="C655" i="8"/>
  <c r="C654" i="8"/>
  <c r="C653" i="8"/>
  <c r="C652" i="8"/>
  <c r="C651" i="8"/>
  <c r="C650" i="8"/>
  <c r="C649" i="8"/>
  <c r="C648" i="8"/>
  <c r="C627" i="8"/>
  <c r="C626" i="8"/>
  <c r="C625" i="8"/>
  <c r="C622" i="8"/>
  <c r="C621" i="8"/>
  <c r="C620" i="8"/>
  <c r="C619" i="8"/>
  <c r="C618" i="8"/>
  <c r="C617" i="8"/>
  <c r="C616" i="8"/>
  <c r="C615" i="8"/>
  <c r="C614" i="8"/>
  <c r="C612" i="8"/>
  <c r="C611" i="8"/>
  <c r="C610" i="8"/>
  <c r="C609" i="8"/>
  <c r="C608" i="8"/>
  <c r="C613" i="8"/>
  <c r="C607" i="8"/>
  <c r="C606" i="8"/>
  <c r="C624" i="8"/>
  <c r="C623" i="8"/>
  <c r="C599" i="8"/>
  <c r="C597" i="8"/>
  <c r="C595" i="8"/>
  <c r="C594" i="8"/>
  <c r="C590" i="8"/>
  <c r="C589" i="8"/>
  <c r="C588" i="8"/>
  <c r="C587" i="8"/>
  <c r="C605" i="8"/>
  <c r="C585" i="8"/>
  <c r="C604" i="8"/>
  <c r="C584" i="8"/>
  <c r="C603" i="8"/>
  <c r="C602" i="8"/>
  <c r="C582" i="8"/>
  <c r="C601" i="8"/>
  <c r="C600" i="8"/>
  <c r="C598" i="8"/>
  <c r="C596" i="8"/>
  <c r="C593" i="8"/>
  <c r="C592" i="8"/>
  <c r="C591" i="8"/>
  <c r="C570" i="8"/>
  <c r="C586" i="8"/>
  <c r="C571" i="8"/>
  <c r="C583" i="8"/>
  <c r="C578" i="8"/>
  <c r="C581" i="8"/>
  <c r="C580" i="8"/>
  <c r="C579" i="8"/>
  <c r="C577" i="8"/>
  <c r="C576" i="8"/>
  <c r="C574" i="8"/>
  <c r="C573" i="8"/>
  <c r="C572" i="8"/>
  <c r="C569" i="8"/>
  <c r="C286" i="8"/>
  <c r="C303" i="8"/>
  <c r="C291" i="8"/>
  <c r="C271" i="8"/>
  <c r="C290" i="8"/>
  <c r="C270" i="8"/>
  <c r="C289" i="8"/>
  <c r="C269" i="8"/>
  <c r="C288" i="8"/>
  <c r="C268" i="8"/>
  <c r="C287" i="8"/>
  <c r="C267" i="8"/>
  <c r="C285" i="8"/>
  <c r="C265" i="8"/>
  <c r="C284" i="8"/>
  <c r="C264" i="8"/>
  <c r="C283" i="8"/>
  <c r="C263" i="8"/>
  <c r="C282" i="8"/>
  <c r="C262" i="8"/>
  <c r="C251" i="8"/>
  <c r="C250" i="8"/>
  <c r="C247" i="8"/>
  <c r="C266" i="8"/>
  <c r="C246" i="8"/>
  <c r="C245" i="8"/>
  <c r="C244" i="8"/>
  <c r="C243" i="8"/>
  <c r="C242" i="8"/>
  <c r="C222" i="8"/>
  <c r="C230" i="8"/>
  <c r="C231" i="8"/>
  <c r="C229" i="8"/>
  <c r="C249" i="8"/>
  <c r="C228" i="8"/>
  <c r="C227" i="8"/>
  <c r="C226" i="8"/>
  <c r="C225" i="8"/>
  <c r="C224" i="8"/>
  <c r="C223" i="8"/>
  <c r="C211" i="8"/>
  <c r="C210" i="8"/>
  <c r="C209" i="8"/>
  <c r="C248" i="8"/>
  <c r="C208" i="8"/>
  <c r="C207" i="8"/>
  <c r="C204" i="8"/>
  <c r="C203" i="8"/>
  <c r="C202" i="8"/>
  <c r="C191" i="8"/>
  <c r="C190" i="8"/>
  <c r="C189" i="8"/>
  <c r="C188" i="8"/>
  <c r="C187" i="8"/>
  <c r="C206" i="8"/>
  <c r="C186" i="8"/>
  <c r="C205" i="8"/>
  <c r="C185" i="8"/>
  <c r="C184" i="8"/>
  <c r="C183" i="8"/>
  <c r="C182" i="8"/>
  <c r="C151" i="8"/>
  <c r="C149" i="8"/>
  <c r="C148" i="8"/>
  <c r="C147" i="8"/>
  <c r="C146" i="8"/>
  <c r="C145" i="8"/>
  <c r="C144" i="8"/>
  <c r="C143" i="8"/>
  <c r="C142" i="8"/>
  <c r="C131" i="8"/>
  <c r="C150" i="8"/>
  <c r="C130" i="8"/>
  <c r="C127" i="8"/>
  <c r="C126" i="8"/>
  <c r="C125" i="8"/>
  <c r="C124" i="8"/>
  <c r="C123" i="8"/>
  <c r="C122" i="8"/>
  <c r="C111" i="8"/>
  <c r="C110" i="8"/>
  <c r="C129" i="8"/>
  <c r="C109" i="8"/>
  <c r="C128" i="8"/>
  <c r="C108" i="8"/>
  <c r="C107" i="8"/>
  <c r="C106" i="8"/>
  <c r="C104" i="8"/>
  <c r="C103" i="8"/>
  <c r="C91" i="8"/>
  <c r="C90" i="8"/>
  <c r="C88" i="8"/>
  <c r="C87" i="8"/>
  <c r="C86" i="8"/>
  <c r="C105" i="8"/>
  <c r="C85" i="8"/>
  <c r="C83" i="8"/>
  <c r="C102" i="8"/>
  <c r="C82" i="8"/>
  <c r="C71" i="8"/>
  <c r="C70" i="8"/>
  <c r="C89" i="8"/>
  <c r="C69" i="8"/>
  <c r="C68" i="8"/>
  <c r="C67" i="8"/>
  <c r="C66" i="8"/>
  <c r="C65" i="8"/>
  <c r="C84" i="8"/>
  <c r="C64" i="8"/>
  <c r="C2" i="8"/>
  <c r="C1050" i="9"/>
  <c r="C1051" i="9"/>
  <c r="C1049" i="9"/>
  <c r="C1047" i="9"/>
  <c r="C1048" i="9"/>
  <c r="C1046" i="9"/>
  <c r="C1044" i="9"/>
  <c r="C1045" i="9"/>
  <c r="C1043" i="9"/>
  <c r="C1041" i="9"/>
  <c r="C1042" i="9"/>
  <c r="C1040" i="9"/>
  <c r="C1038" i="9"/>
  <c r="C1039" i="9"/>
  <c r="C1037" i="9"/>
  <c r="C1035" i="9"/>
  <c r="C1036" i="9"/>
  <c r="C1034" i="9"/>
  <c r="C1032" i="9"/>
  <c r="C1033" i="9"/>
  <c r="C1031" i="9"/>
  <c r="C1029" i="9"/>
  <c r="C1030" i="9"/>
  <c r="C1028" i="9"/>
  <c r="C1026" i="9"/>
  <c r="C1027" i="9"/>
  <c r="C1025" i="9"/>
  <c r="C1024" i="9"/>
  <c r="C1023" i="9"/>
  <c r="C1022" i="9"/>
  <c r="C1020" i="9"/>
  <c r="C1019" i="9"/>
  <c r="C1018" i="9"/>
  <c r="C1017" i="9"/>
  <c r="C1016" i="9"/>
  <c r="C1015" i="9"/>
  <c r="C1014" i="9"/>
  <c r="C1013" i="9"/>
  <c r="C1012" i="9"/>
  <c r="C1011" i="9"/>
  <c r="C1010" i="9"/>
  <c r="C1021" i="9"/>
  <c r="C320" i="8"/>
  <c r="C319" i="8"/>
  <c r="C318" i="8"/>
  <c r="C317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 a="1"/>
  <c r="C879" i="9" s="1"/>
  <c r="C878" i="9" a="1"/>
  <c r="C878" i="9" s="1"/>
  <c r="C877" i="9" a="1"/>
  <c r="C877" i="9" s="1"/>
  <c r="C876" i="9" a="1"/>
  <c r="C876" i="9" s="1"/>
  <c r="C875" i="9" a="1"/>
  <c r="C875" i="9" s="1"/>
  <c r="C874" i="9" a="1"/>
  <c r="C874" i="9" s="1"/>
  <c r="C873" i="9" a="1"/>
  <c r="C873" i="9" s="1"/>
  <c r="C872" i="9" a="1"/>
  <c r="C872" i="9" s="1"/>
  <c r="C871" i="9" a="1"/>
  <c r="C871" i="9" s="1"/>
  <c r="C870" i="9" a="1"/>
  <c r="C870" i="9" s="1"/>
  <c r="C869" i="9" a="1"/>
  <c r="C869" i="9" s="1"/>
  <c r="C868" i="9" a="1"/>
  <c r="C868" i="9" s="1"/>
  <c r="C867" i="9" a="1"/>
  <c r="C867" i="9" s="1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 a="1"/>
  <c r="C627" i="9" s="1"/>
  <c r="C626" i="9" a="1"/>
  <c r="C626" i="9" s="1"/>
  <c r="C625" i="9" a="1"/>
  <c r="C625" i="9" s="1"/>
  <c r="C624" i="9" a="1"/>
  <c r="C624" i="9" s="1"/>
  <c r="C623" i="9" a="1"/>
  <c r="C623" i="9" s="1"/>
  <c r="C622" i="9" a="1"/>
  <c r="C622" i="9" s="1"/>
  <c r="C621" i="9" a="1"/>
  <c r="C621" i="9" s="1"/>
  <c r="C620" i="9" a="1"/>
  <c r="C620" i="9" s="1"/>
  <c r="C619" i="9" a="1"/>
  <c r="C619" i="9" s="1"/>
  <c r="C618" i="9" a="1"/>
  <c r="C618" i="9" s="1"/>
  <c r="C617" i="9" a="1"/>
  <c r="C617" i="9" s="1"/>
  <c r="C616" i="9" a="1"/>
  <c r="C616" i="9" s="1"/>
  <c r="C615" i="9" a="1"/>
  <c r="C615" i="9" s="1"/>
  <c r="C614" i="9" a="1"/>
  <c r="C614" i="9" s="1"/>
  <c r="C613" i="9" a="1"/>
  <c r="C613" i="9" s="1"/>
  <c r="C612" i="9" a="1"/>
  <c r="C612" i="9" s="1"/>
  <c r="C611" i="9" a="1"/>
  <c r="C611" i="9" s="1"/>
  <c r="C610" i="9" a="1"/>
  <c r="C610" i="9" s="1"/>
  <c r="C609" i="9" a="1"/>
  <c r="C609" i="9" s="1"/>
  <c r="C608" i="9" a="1"/>
  <c r="C608" i="9" s="1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29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10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491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72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53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34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15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396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77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58" i="9"/>
  <c r="C340" i="9" a="1"/>
  <c r="C340" i="9" s="1"/>
  <c r="C341" i="9" a="1"/>
  <c r="C341" i="9" s="1"/>
  <c r="C342" i="9" a="1"/>
  <c r="C342" i="9" s="1"/>
  <c r="C343" i="9" a="1"/>
  <c r="C343" i="9" s="1"/>
  <c r="C344" i="9" a="1"/>
  <c r="C344" i="9" s="1"/>
  <c r="C345" i="9" a="1"/>
  <c r="C345" i="9" s="1"/>
  <c r="C346" i="9" a="1"/>
  <c r="C346" i="9" s="1"/>
  <c r="C347" i="9" a="1"/>
  <c r="C347" i="9" s="1"/>
  <c r="C348" i="9" a="1"/>
  <c r="C348" i="9" s="1"/>
  <c r="C349" i="9" a="1"/>
  <c r="C349" i="9" s="1"/>
  <c r="C350" i="9" a="1"/>
  <c r="C350" i="9" s="1"/>
  <c r="C351" i="9" a="1"/>
  <c r="C351" i="9" s="1"/>
  <c r="C352" i="9" a="1"/>
  <c r="C352" i="9" s="1"/>
  <c r="C353" i="9" a="1"/>
  <c r="C353" i="9" s="1"/>
  <c r="C354" i="9" a="1"/>
  <c r="C354" i="9" s="1"/>
  <c r="C355" i="9" a="1"/>
  <c r="C355" i="9" s="1"/>
  <c r="C356" i="9" a="1"/>
  <c r="C356" i="9" s="1"/>
  <c r="C357" i="9" a="1"/>
  <c r="C357" i="9" s="1"/>
  <c r="C339" i="9" a="1"/>
  <c r="C339" i="9" s="1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20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01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28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6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4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2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302" i="8"/>
  <c r="Z54" i="2"/>
  <c r="AA54" i="2"/>
  <c r="C81" i="8" l="1"/>
  <c r="C80" i="8"/>
  <c r="C79" i="8"/>
  <c r="C78" i="8"/>
  <c r="C77" i="8"/>
  <c r="C76" i="8"/>
  <c r="C75" i="8"/>
  <c r="C74" i="8"/>
  <c r="C73" i="8"/>
  <c r="C72" i="8"/>
  <c r="C52" i="8"/>
  <c r="C63" i="8"/>
  <c r="C62" i="8"/>
  <c r="C49" i="8"/>
  <c r="C48" i="8"/>
  <c r="C47" i="8"/>
  <c r="C42" i="8"/>
  <c r="C61" i="8"/>
  <c r="C60" i="8"/>
  <c r="C59" i="8"/>
  <c r="C58" i="8"/>
  <c r="C57" i="8"/>
  <c r="C56" i="8"/>
  <c r="C55" i="8"/>
  <c r="C54" i="8"/>
  <c r="C53" i="8"/>
  <c r="C51" i="8"/>
  <c r="C50" i="8"/>
  <c r="C46" i="8"/>
  <c r="C45" i="8"/>
  <c r="C44" i="8"/>
  <c r="C43" i="8"/>
  <c r="C41" i="8"/>
  <c r="C40" i="8"/>
  <c r="C39" i="8"/>
  <c r="C38" i="8"/>
  <c r="C37" i="8"/>
  <c r="C36" i="8"/>
  <c r="C35" i="8"/>
  <c r="C34" i="8"/>
  <c r="C33" i="8"/>
  <c r="C32" i="8"/>
  <c r="C21" i="8"/>
  <c r="C20" i="8"/>
  <c r="C19" i="8"/>
  <c r="C18" i="8"/>
  <c r="C17" i="8"/>
  <c r="C16" i="8"/>
  <c r="C15" i="8"/>
  <c r="C14" i="8"/>
  <c r="C13" i="8"/>
  <c r="C11" i="8"/>
  <c r="C10" i="8"/>
  <c r="C9" i="8"/>
  <c r="C8" i="8"/>
  <c r="G17" i="7"/>
  <c r="G15" i="7"/>
  <c r="G14" i="7"/>
  <c r="C7" i="8"/>
  <c r="C6" i="8"/>
  <c r="C5" i="8"/>
  <c r="C4" i="8"/>
  <c r="C3" i="8"/>
  <c r="B42" i="8"/>
  <c r="B43" i="8"/>
  <c r="B44" i="8"/>
  <c r="B45" i="8"/>
  <c r="B46" i="8"/>
  <c r="B47" i="8"/>
  <c r="B48" i="8"/>
  <c r="B49" i="8"/>
  <c r="B50" i="8"/>
  <c r="B51" i="8"/>
  <c r="B62" i="8"/>
  <c r="B63" i="8"/>
  <c r="B64" i="8"/>
  <c r="B65" i="8"/>
  <c r="B66" i="8"/>
  <c r="B67" i="8"/>
  <c r="B68" i="8"/>
  <c r="B69" i="8"/>
  <c r="B70" i="8"/>
  <c r="B71" i="8"/>
  <c r="B82" i="8"/>
  <c r="B83" i="8"/>
  <c r="B84" i="8"/>
  <c r="B85" i="8"/>
  <c r="B86" i="8"/>
  <c r="B87" i="8"/>
  <c r="B88" i="8"/>
  <c r="B89" i="8"/>
  <c r="B90" i="8"/>
  <c r="B91" i="8"/>
  <c r="B102" i="8"/>
  <c r="B103" i="8"/>
  <c r="B104" i="8"/>
  <c r="B105" i="8"/>
  <c r="B106" i="8"/>
  <c r="B107" i="8"/>
  <c r="B108" i="8"/>
  <c r="B109" i="8"/>
  <c r="B110" i="8"/>
  <c r="B111" i="8"/>
  <c r="B122" i="8"/>
  <c r="B123" i="8"/>
  <c r="B124" i="8"/>
  <c r="B125" i="8"/>
  <c r="B126" i="8"/>
  <c r="B127" i="8"/>
  <c r="B128" i="8"/>
  <c r="B129" i="8"/>
  <c r="B130" i="8"/>
  <c r="B131" i="8"/>
  <c r="B142" i="8"/>
  <c r="B143" i="8"/>
  <c r="B144" i="8"/>
  <c r="B145" i="8"/>
  <c r="B146" i="8"/>
  <c r="B147" i="8"/>
  <c r="B148" i="8"/>
  <c r="B149" i="8"/>
  <c r="B150" i="8"/>
  <c r="B151" i="8"/>
  <c r="B162" i="8"/>
  <c r="B163" i="8"/>
  <c r="B164" i="8"/>
  <c r="B165" i="8"/>
  <c r="B166" i="8"/>
  <c r="B167" i="8"/>
  <c r="B168" i="8"/>
  <c r="B169" i="8"/>
  <c r="B170" i="8"/>
  <c r="B171" i="8"/>
  <c r="B182" i="8"/>
  <c r="B183" i="8"/>
  <c r="B184" i="8"/>
  <c r="B185" i="8"/>
  <c r="B186" i="8"/>
  <c r="B187" i="8"/>
  <c r="B188" i="8"/>
  <c r="B189" i="8"/>
  <c r="B190" i="8"/>
  <c r="B191" i="8"/>
  <c r="B202" i="8"/>
  <c r="B203" i="8"/>
  <c r="B204" i="8"/>
  <c r="B205" i="8"/>
  <c r="B206" i="8"/>
  <c r="B207" i="8"/>
  <c r="B208" i="8"/>
  <c r="B209" i="8"/>
  <c r="B210" i="8"/>
  <c r="B211" i="8"/>
  <c r="B222" i="8"/>
  <c r="B223" i="8"/>
  <c r="B224" i="8"/>
  <c r="B225" i="8"/>
  <c r="B226" i="8"/>
  <c r="B227" i="8"/>
  <c r="B228" i="8"/>
  <c r="B229" i="8"/>
  <c r="B230" i="8"/>
  <c r="B231" i="8"/>
  <c r="B242" i="8"/>
  <c r="B243" i="8"/>
  <c r="B244" i="8"/>
  <c r="B245" i="8"/>
  <c r="B246" i="8"/>
  <c r="B247" i="8"/>
  <c r="B248" i="8"/>
  <c r="B249" i="8"/>
  <c r="B250" i="8"/>
  <c r="B251" i="8"/>
  <c r="B262" i="8"/>
  <c r="B263" i="8"/>
  <c r="B264" i="8"/>
  <c r="B265" i="8"/>
  <c r="B266" i="8"/>
  <c r="B267" i="8"/>
  <c r="B268" i="8"/>
  <c r="B269" i="8"/>
  <c r="B270" i="8"/>
  <c r="B271" i="8"/>
  <c r="B282" i="8"/>
  <c r="B283" i="8"/>
  <c r="B284" i="8"/>
  <c r="B285" i="8"/>
  <c r="B286" i="8"/>
  <c r="B287" i="8"/>
  <c r="B288" i="8"/>
  <c r="B289" i="8"/>
  <c r="B290" i="8"/>
  <c r="B291" i="8"/>
  <c r="B11" i="8"/>
  <c r="B10" i="8"/>
  <c r="B9" i="8"/>
  <c r="B8" i="8"/>
  <c r="B7" i="8"/>
  <c r="B6" i="8"/>
  <c r="B5" i="8"/>
  <c r="B4" i="8"/>
  <c r="B3" i="8"/>
  <c r="B2" i="8"/>
  <c r="J24" i="3" l="1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3" i="3"/>
  <c r="J64" i="3"/>
  <c r="J65" i="3"/>
  <c r="J66" i="3"/>
  <c r="J67" i="3"/>
  <c r="J68" i="3"/>
  <c r="J23" i="3"/>
  <c r="J62" i="3"/>
  <c r="Z13" i="7"/>
  <c r="G13" i="7"/>
  <c r="Y13" i="7" s="1"/>
  <c r="G16" i="7"/>
  <c r="G12" i="7"/>
  <c r="Z9" i="2"/>
  <c r="AA36" i="2"/>
  <c r="Z36" i="2"/>
  <c r="AA37" i="2"/>
  <c r="Z37" i="2"/>
  <c r="Z38" i="2"/>
  <c r="AA38" i="2"/>
  <c r="AA35" i="2"/>
  <c r="Z35" i="2"/>
  <c r="AA64" i="2"/>
  <c r="Z64" i="2"/>
  <c r="AA67" i="2"/>
  <c r="Z67" i="2"/>
  <c r="AA71" i="2"/>
  <c r="Z71" i="2"/>
  <c r="AA60" i="2"/>
  <c r="Z60" i="2"/>
  <c r="Z57" i="2"/>
  <c r="AA57" i="2"/>
  <c r="J3" i="3" l="1"/>
  <c r="F70" i="3"/>
  <c r="AA14" i="2"/>
  <c r="Z14" i="2"/>
  <c r="AA13" i="2"/>
  <c r="Z13" i="2"/>
  <c r="AA12" i="2"/>
  <c r="Z12" i="2"/>
  <c r="AA11" i="2"/>
  <c r="Z11" i="2"/>
  <c r="AA10" i="2"/>
  <c r="Z10" i="2"/>
  <c r="AA9" i="2"/>
  <c r="AA51" i="2" l="1"/>
  <c r="Z51" i="2"/>
  <c r="AA50" i="2"/>
  <c r="Z50" i="2"/>
  <c r="AA72" i="2"/>
  <c r="Z72" i="2"/>
  <c r="Z14" i="7"/>
  <c r="Y14" i="7"/>
  <c r="Y8" i="7"/>
  <c r="Z9" i="7"/>
  <c r="Y9" i="7"/>
  <c r="Z17" i="7"/>
  <c r="Y17" i="7"/>
  <c r="Z16" i="7"/>
  <c r="Y16" i="7"/>
  <c r="Z15" i="7"/>
  <c r="Y15" i="7"/>
  <c r="Z12" i="7"/>
  <c r="Y12" i="7"/>
  <c r="Z8" i="7"/>
  <c r="V28" i="5"/>
  <c r="U28" i="5"/>
  <c r="V27" i="5"/>
  <c r="U27" i="5"/>
  <c r="V26" i="5"/>
  <c r="U26" i="5"/>
  <c r="V25" i="5"/>
  <c r="U25" i="5"/>
  <c r="V24" i="5"/>
  <c r="U24" i="5"/>
  <c r="V23" i="5"/>
  <c r="U23" i="5"/>
  <c r="V22" i="5"/>
  <c r="U22" i="5"/>
  <c r="V21" i="5"/>
  <c r="U21" i="5"/>
  <c r="V20" i="5"/>
  <c r="U20" i="5"/>
  <c r="V19" i="5"/>
  <c r="U19" i="5"/>
  <c r="V17" i="5"/>
  <c r="U17" i="5"/>
  <c r="V16" i="5"/>
  <c r="U16" i="5"/>
  <c r="V15" i="5"/>
  <c r="U15" i="5"/>
  <c r="V14" i="5"/>
  <c r="U14" i="5"/>
  <c r="V13" i="5"/>
  <c r="U13" i="5"/>
  <c r="V12" i="5"/>
  <c r="U12" i="5"/>
  <c r="V11" i="5"/>
  <c r="U11" i="5"/>
  <c r="V10" i="5"/>
  <c r="U10" i="5"/>
  <c r="V9" i="5"/>
  <c r="U9" i="5"/>
  <c r="V8" i="5"/>
  <c r="U8" i="5"/>
  <c r="Y2" i="7" l="1"/>
  <c r="P11" i="1" s="1"/>
  <c r="Y3" i="7"/>
  <c r="U3" i="5"/>
  <c r="U2" i="5"/>
  <c r="P9" i="1" s="1"/>
  <c r="I33" i="4"/>
  <c r="I35" i="4"/>
  <c r="I36" i="4"/>
  <c r="I37" i="4"/>
  <c r="I38" i="4"/>
  <c r="I39" i="4"/>
  <c r="I40" i="4"/>
  <c r="I34" i="4"/>
  <c r="I32" i="4"/>
  <c r="Z74" i="2" l="1"/>
  <c r="AA74" i="2"/>
  <c r="Z75" i="2"/>
  <c r="AA75" i="2"/>
  <c r="Z76" i="2"/>
  <c r="AA76" i="2"/>
  <c r="Z77" i="2"/>
  <c r="AA77" i="2"/>
  <c r="Z78" i="2"/>
  <c r="AA78" i="2"/>
  <c r="Z79" i="2"/>
  <c r="AA79" i="2"/>
  <c r="Z80" i="2"/>
  <c r="AA80" i="2"/>
  <c r="Z81" i="2"/>
  <c r="AA81" i="2"/>
  <c r="Z82" i="2"/>
  <c r="AA82" i="2"/>
  <c r="Z83" i="2"/>
  <c r="AA83" i="2"/>
  <c r="Z84" i="2"/>
  <c r="AA84" i="2"/>
  <c r="Z85" i="2"/>
  <c r="AA85" i="2"/>
  <c r="Z86" i="2"/>
  <c r="AA86" i="2"/>
  <c r="I24" i="4" l="1"/>
  <c r="I23" i="4"/>
  <c r="I22" i="4"/>
  <c r="I25" i="4"/>
  <c r="I26" i="4"/>
  <c r="I41" i="4" l="1"/>
  <c r="I29" i="4"/>
  <c r="I28" i="4"/>
  <c r="I16" i="4"/>
  <c r="I15" i="4"/>
  <c r="I14" i="4"/>
  <c r="I13" i="4"/>
  <c r="I11" i="4"/>
  <c r="I10" i="4"/>
  <c r="I9" i="4"/>
  <c r="I27" i="4"/>
  <c r="I43" i="4"/>
  <c r="I42" i="4"/>
  <c r="I31" i="4"/>
  <c r="I30" i="4"/>
  <c r="I21" i="4"/>
  <c r="I20" i="4"/>
  <c r="I19" i="4"/>
  <c r="I18" i="4"/>
  <c r="I17" i="4"/>
  <c r="I8" i="4"/>
  <c r="I5" i="4"/>
  <c r="J22" i="3"/>
  <c r="J21" i="3"/>
  <c r="J20" i="3"/>
  <c r="J19" i="3"/>
  <c r="J18" i="3"/>
  <c r="J14" i="3"/>
  <c r="J13" i="3"/>
  <c r="J17" i="3"/>
  <c r="J16" i="3"/>
  <c r="J15" i="3"/>
  <c r="J12" i="3"/>
  <c r="J11" i="3"/>
  <c r="J10" i="3"/>
  <c r="J9" i="3"/>
  <c r="J8" i="3"/>
  <c r="J7" i="3"/>
  <c r="J6" i="3"/>
  <c r="J2" i="3" l="1"/>
  <c r="P13" i="1" s="1"/>
  <c r="I4" i="4"/>
  <c r="P15" i="1" s="1"/>
  <c r="AA33" i="2" l="1"/>
  <c r="AA34" i="2"/>
  <c r="AA39" i="2"/>
  <c r="AA40" i="2"/>
  <c r="AA41" i="2"/>
  <c r="AA42" i="2"/>
  <c r="AA43" i="2"/>
  <c r="AA44" i="2"/>
  <c r="AA45" i="2"/>
  <c r="AA46" i="2"/>
  <c r="AA47" i="2"/>
  <c r="AA48" i="2"/>
  <c r="AA49" i="2"/>
  <c r="AA53" i="2"/>
  <c r="AA55" i="2"/>
  <c r="AA56" i="2"/>
  <c r="AA58" i="2"/>
  <c r="AA59" i="2"/>
  <c r="AA61" i="2"/>
  <c r="AA62" i="2"/>
  <c r="AA63" i="2"/>
  <c r="AA65" i="2"/>
  <c r="AA66" i="2"/>
  <c r="AA68" i="2"/>
  <c r="AA69" i="2"/>
  <c r="AA70" i="2"/>
  <c r="Z3" i="2" l="1"/>
  <c r="Z53" i="2"/>
  <c r="Z55" i="2"/>
  <c r="Z56" i="2"/>
  <c r="Z58" i="2"/>
  <c r="Z59" i="2"/>
  <c r="Z61" i="2"/>
  <c r="Z62" i="2"/>
  <c r="Z63" i="2"/>
  <c r="Z65" i="2"/>
  <c r="Z66" i="2"/>
  <c r="Z68" i="2"/>
  <c r="Z69" i="2"/>
  <c r="Z70" i="2"/>
  <c r="Z34" i="2" l="1"/>
  <c r="Z47" i="2"/>
  <c r="Z45" i="2"/>
  <c r="Z43" i="2"/>
  <c r="Z42" i="2"/>
  <c r="Z48" i="2"/>
  <c r="Z41" i="2"/>
  <c r="Z44" i="2"/>
  <c r="Z49" i="2"/>
  <c r="Z46" i="2"/>
  <c r="Z39" i="2"/>
  <c r="Z40" i="2"/>
  <c r="Z33" i="2"/>
  <c r="Z2" i="2" l="1"/>
  <c r="P7" i="1" s="1"/>
  <c r="P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Müller | Kletterkultur</author>
  </authors>
  <commentList>
    <comment ref="I44" authorId="0" shapeId="0" xr:uid="{1DAE0C2C-A762-5C41-A1F5-E2D5BAA5937B}">
      <text>
        <r>
          <rPr>
            <b/>
            <sz val="10"/>
            <color rgb="FF000000"/>
            <rFont val="Tahoma"/>
            <family val="2"/>
          </rPr>
          <t>Tom Müller | Kletterkultur: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</futureMetadata>
  <cellMetadata count="1">
    <bk>
      <rc t="1" v="0"/>
    </bk>
  </cellMetadata>
  <valueMetadata count="20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</valueMetadata>
</metadata>
</file>

<file path=xl/sharedStrings.xml><?xml version="1.0" encoding="utf-8"?>
<sst xmlns="http://schemas.openxmlformats.org/spreadsheetml/2006/main" count="7178" uniqueCount="1028">
  <si>
    <t>Community Climbing Equipment Order sheet</t>
  </si>
  <si>
    <t>billing address and delivery address</t>
  </si>
  <si>
    <t>company / Firmenname</t>
  </si>
  <si>
    <t>SUMMARY</t>
  </si>
  <si>
    <t>street, number / Straße, Nr.</t>
  </si>
  <si>
    <t>postcode, city / PLZ, Stadt</t>
  </si>
  <si>
    <t>country / Land</t>
  </si>
  <si>
    <t>sum holds</t>
  </si>
  <si>
    <t>VAT ID number / USt-IdNr</t>
  </si>
  <si>
    <t>contact person / Ansprechpartner</t>
  </si>
  <si>
    <t>sum macros</t>
  </si>
  <si>
    <t>phone number / Telefonnummer</t>
  </si>
  <si>
    <t>e-mail</t>
  </si>
  <si>
    <t>sum sets &amp;
selections</t>
  </si>
  <si>
    <t>opening hours / Öffnungszeiten</t>
  </si>
  <si>
    <t>requested delivery date / gewünschter Liefertermin</t>
  </si>
  <si>
    <t>sum training</t>
  </si>
  <si>
    <t>note / Notiz</t>
  </si>
  <si>
    <t>sum routesetting</t>
  </si>
  <si>
    <t>if delivery address is different</t>
  </si>
  <si>
    <t>TOTAL(excl. VAT)</t>
  </si>
  <si>
    <t>Community climbing equipment - macros</t>
  </si>
  <si>
    <t xml:space="preserve">sum of all </t>
  </si>
  <si>
    <t>qty. of macros</t>
  </si>
  <si>
    <t>item number</t>
  </si>
  <si>
    <t>Set name</t>
  </si>
  <si>
    <t>form</t>
  </si>
  <si>
    <t>picture</t>
  </si>
  <si>
    <t>holds</t>
  </si>
  <si>
    <t>price</t>
  </si>
  <si>
    <r>
      <rPr>
        <sz val="8"/>
        <color rgb="FF000000"/>
        <rFont val="Akko Rounded Pro"/>
      </rPr>
      <t>yellow</t>
    </r>
    <r>
      <rPr>
        <sz val="9"/>
        <color rgb="FF000000"/>
        <rFont val="Akko Rounded Pro"/>
      </rPr>
      <t xml:space="preserve"> </t>
    </r>
  </si>
  <si>
    <t xml:space="preserve">orange </t>
  </si>
  <si>
    <t xml:space="preserve">red </t>
  </si>
  <si>
    <t>purple</t>
  </si>
  <si>
    <t xml:space="preserve">blue </t>
  </si>
  <si>
    <t>mint</t>
  </si>
  <si>
    <t xml:space="preserve">green </t>
  </si>
  <si>
    <t xml:space="preserve">gray </t>
  </si>
  <si>
    <t xml:space="preserve">black </t>
  </si>
  <si>
    <t xml:space="preserve">white </t>
  </si>
  <si>
    <t>neon yellow + 5%</t>
  </si>
  <si>
    <r>
      <rPr>
        <sz val="9"/>
        <color rgb="FF000000"/>
        <rFont val="Akko Rounded Pro"/>
      </rPr>
      <t xml:space="preserve">neon </t>
    </r>
    <r>
      <rPr>
        <sz val="8"/>
        <color rgb="FF000000"/>
        <rFont val="Akko Rounded Pro"/>
      </rPr>
      <t xml:space="preserve">orange </t>
    </r>
    <r>
      <rPr>
        <sz val="9"/>
        <color rgb="FF000000"/>
        <rFont val="Akko Rounded Pro"/>
      </rPr>
      <t>+ 5%</t>
    </r>
  </si>
  <si>
    <t>neon pink   + 5%</t>
  </si>
  <si>
    <t>neon green + 5%</t>
  </si>
  <si>
    <t>notice</t>
  </si>
  <si>
    <t>sum</t>
  </si>
  <si>
    <t>10084</t>
  </si>
  <si>
    <t>10085</t>
  </si>
  <si>
    <t>10086</t>
  </si>
  <si>
    <t>10088</t>
  </si>
  <si>
    <t>10089</t>
  </si>
  <si>
    <t>10090</t>
  </si>
  <si>
    <t>10091</t>
  </si>
  <si>
    <t>10092</t>
  </si>
  <si>
    <t>10094</t>
  </si>
  <si>
    <t>10095</t>
  </si>
  <si>
    <t>10081</t>
  </si>
  <si>
    <t>10097</t>
  </si>
  <si>
    <t>10083</t>
  </si>
  <si>
    <t>10082</t>
  </si>
  <si>
    <t>CC.VM.CRSET</t>
  </si>
  <si>
    <r>
      <t xml:space="preserve">Crescents macros - full set - 1-10
</t>
    </r>
    <r>
      <rPr>
        <b/>
        <sz val="18"/>
        <color theme="1"/>
        <rFont val="Calibri (Textkörper)"/>
      </rPr>
      <t>10% discount included</t>
    </r>
  </si>
  <si>
    <t>SET</t>
  </si>
  <si>
    <t>CC.VM.CRDTSET</t>
  </si>
  <si>
    <r>
      <t xml:space="preserve">Crescents dual texture macros - full set - 1-10
</t>
    </r>
    <r>
      <rPr>
        <b/>
        <sz val="18"/>
        <color theme="1"/>
        <rFont val="Calibri (Textkörper)"/>
      </rPr>
      <t>10% discount included</t>
    </r>
  </si>
  <si>
    <t>CC.VM.CRCLEARSET</t>
  </si>
  <si>
    <r>
      <t xml:space="preserve">Crescents clear dual texture macros -
 full set - 1-10
</t>
    </r>
    <r>
      <rPr>
        <b/>
        <sz val="18"/>
        <color theme="1"/>
        <rFont val="Calibri (Textkörper)"/>
      </rPr>
      <t>10% discount included</t>
    </r>
  </si>
  <si>
    <t>clear and colored DT surface</t>
  </si>
  <si>
    <t>CC.VM.CRBLSET1</t>
  </si>
  <si>
    <t>Crescents Small medium BOULDER Set 1</t>
  </si>
  <si>
    <t>Crescents Macro 1-5
XXL Open Triple, XL Ledges, Open Crimps</t>
  </si>
  <si>
    <t>CC.VM.CRBLSET4</t>
  </si>
  <si>
    <t>Cresents small pinchy BOULDER Set 4</t>
  </si>
  <si>
    <t>Crescents Macro 6+7, 
Giga Pinches, Extra Large Pinches, Large Pinches, footholds</t>
  </si>
  <si>
    <t>CC.VM.CRBLSET2</t>
  </si>
  <si>
    <t>Crescents Big hard BOULDER  Set 2</t>
  </si>
  <si>
    <t>Crescents Macro 1-10
Mixed Screwons + Screwon Crimps</t>
  </si>
  <si>
    <t>CC.VM.CRBLSET3</t>
  </si>
  <si>
    <t>Crescents Big easy BOULDER Set 3</t>
  </si>
  <si>
    <t>Crescents Macro 1-10
Giga Ledges, Giga Jugs, Big Jugs, 
Mixed Screwons</t>
  </si>
  <si>
    <t>CC.VM.CRLDSET1</t>
  </si>
  <si>
    <t>Crescents Juggy LEAD Set 1</t>
  </si>
  <si>
    <t>Crescents Macro 6-10
Giga Jugs, Big Jugs, Medium Jugs, 
XXL Jug Triple, Roof Jugs, Footholds</t>
  </si>
  <si>
    <t>CC.VM.CRLDSET2</t>
  </si>
  <si>
    <t>Crescents Competition LEAD Set 2</t>
  </si>
  <si>
    <t>Crescents Macro 1-10
Giga Ledges, Giga Jugs, XXL Open Triple,
XL Ledges, Big Ledges, Incut Crimps,
Open Crimps, Mixed Screwons</t>
  </si>
  <si>
    <r>
      <rPr>
        <sz val="8"/>
        <color rgb="FF000000"/>
        <rFont val="Akko Rounded Pro"/>
      </rPr>
      <t>yellow</t>
    </r>
    <r>
      <rPr>
        <sz val="9"/>
        <color rgb="FF000000"/>
        <rFont val="Akko Rounded Pro"/>
      </rPr>
      <t xml:space="preserve"> RAL 1021</t>
    </r>
  </si>
  <si>
    <r>
      <rPr>
        <sz val="8"/>
        <color rgb="FF000000"/>
        <rFont val="Akko Rounded Pro"/>
      </rPr>
      <t xml:space="preserve">orange </t>
    </r>
    <r>
      <rPr>
        <sz val="9"/>
        <color rgb="FF000000"/>
        <rFont val="Akko Rounded Pro"/>
      </rPr>
      <t>RAL 2009</t>
    </r>
  </si>
  <si>
    <r>
      <rPr>
        <sz val="8"/>
        <color rgb="FF000000"/>
        <rFont val="Akko Rounded Pro"/>
      </rPr>
      <t>red RAL 3020</t>
    </r>
  </si>
  <si>
    <t>LILA</t>
  </si>
  <si>
    <t>VIOLET</t>
  </si>
  <si>
    <t>PURPLE</t>
  </si>
  <si>
    <t>blue RAL 5015</t>
  </si>
  <si>
    <t>light green RAL 6027</t>
  </si>
  <si>
    <t>green RAL 6017</t>
  </si>
  <si>
    <t>gray RAL 7040</t>
  </si>
  <si>
    <t>black RAL 9005</t>
  </si>
  <si>
    <t>white RAL 9003</t>
  </si>
  <si>
    <t>CC.GRMO000</t>
  </si>
  <si>
    <r>
      <t xml:space="preserve">Monzos - full set
</t>
    </r>
    <r>
      <rPr>
        <b/>
        <sz val="18"/>
        <color theme="1"/>
        <rFont val="Calibri (Textkörper)"/>
      </rPr>
      <t>5% discount included</t>
    </r>
  </si>
  <si>
    <t>CC.GRFC000</t>
  </si>
  <si>
    <r>
      <t xml:space="preserve">French connection - full set
</t>
    </r>
    <r>
      <rPr>
        <b/>
        <sz val="18"/>
        <color theme="1"/>
        <rFont val="Calibri (Textkörper)"/>
      </rPr>
      <t>5% discount included</t>
    </r>
  </si>
  <si>
    <t>CC.GRCR000</t>
  </si>
  <si>
    <r>
      <t xml:space="preserve">Crescents - full set
</t>
    </r>
    <r>
      <rPr>
        <b/>
        <sz val="18"/>
        <color theme="1"/>
        <rFont val="Calibri (Textkörper)"/>
      </rPr>
      <t>5% discount included</t>
    </r>
  </si>
  <si>
    <t>CC.GRSC000</t>
  </si>
  <si>
    <r>
      <t xml:space="preserve">Scoops - full set
</t>
    </r>
    <r>
      <rPr>
        <b/>
        <sz val="18"/>
        <color theme="1"/>
        <rFont val="Calibri (Textkörper)"/>
      </rPr>
      <t>5% discount included</t>
    </r>
  </si>
  <si>
    <t>CLEAR</t>
  </si>
  <si>
    <t>CC.GR.CB001</t>
  </si>
  <si>
    <t>Community Plates - Tangram Set</t>
  </si>
  <si>
    <t>NEW</t>
  </si>
  <si>
    <t>Community climbing equipment - PE holds</t>
  </si>
  <si>
    <t>qty. of holds</t>
  </si>
  <si>
    <t>SIZE</t>
  </si>
  <si>
    <t>yellow</t>
  </si>
  <si>
    <t>orange</t>
  </si>
  <si>
    <t>red</t>
  </si>
  <si>
    <t>blue</t>
  </si>
  <si>
    <t>green</t>
  </si>
  <si>
    <t>grey</t>
  </si>
  <si>
    <t>black</t>
  </si>
  <si>
    <t>white</t>
  </si>
  <si>
    <t>fluoyellow</t>
  </si>
  <si>
    <t>fluoorange</t>
  </si>
  <si>
    <t>fluopink</t>
  </si>
  <si>
    <t>fluogreen</t>
  </si>
  <si>
    <t>CC.WH.0001</t>
  </si>
  <si>
    <t>woodys - flat cut off balls</t>
  </si>
  <si>
    <t>4x 300mm, 8x 200mm,              8x 140mm</t>
  </si>
  <si>
    <t>only black and white available, or 5 sets/colour</t>
  </si>
  <si>
    <t>CC.WH.0002</t>
  </si>
  <si>
    <r>
      <t xml:space="preserve">woodys - flat cut off balls </t>
    </r>
    <r>
      <rPr>
        <b/>
        <sz val="12"/>
        <color theme="1"/>
        <rFont val="Calibri"/>
        <family val="2"/>
        <scheme val="minor"/>
      </rPr>
      <t xml:space="preserve"> without coating made for spray walls</t>
    </r>
  </si>
  <si>
    <t>no colour</t>
  </si>
  <si>
    <t>CC.WH.0003</t>
  </si>
  <si>
    <t xml:space="preserve">woodys - medium balls  </t>
  </si>
  <si>
    <t>1x 300mm, 2x 250mm, 2x 200mm, 4x 150mm, 5x 120mm, 6x 70mm</t>
  </si>
  <si>
    <t>CC.WH.0004</t>
  </si>
  <si>
    <r>
      <t>woodys - medium balls</t>
    </r>
    <r>
      <rPr>
        <b/>
        <sz val="12"/>
        <color theme="1"/>
        <rFont val="Calibri"/>
        <family val="2"/>
        <scheme val="minor"/>
      </rPr>
      <t xml:space="preserve">  without coating made for spray walls</t>
    </r>
  </si>
  <si>
    <t>CC.WH.0005</t>
  </si>
  <si>
    <t xml:space="preserve">woodys - highballs </t>
  </si>
  <si>
    <t>1x 200mm, 2x 170mm, 4x 120mm, 4x 100mm, 4x 80mm, 5x 70mm</t>
  </si>
  <si>
    <t>CC.WH.0006</t>
  </si>
  <si>
    <r>
      <t xml:space="preserve">woodys - highballs </t>
    </r>
    <r>
      <rPr>
        <b/>
        <sz val="12"/>
        <color theme="1"/>
        <rFont val="Calibri"/>
        <family val="2"/>
        <scheme val="minor"/>
      </rPr>
      <t xml:space="preserve"> without coating made for spray walls</t>
    </r>
  </si>
  <si>
    <t>CC.GRMO001</t>
  </si>
  <si>
    <t>Monzos 1 - Giga Slopers One</t>
  </si>
  <si>
    <t>Giga</t>
  </si>
  <si>
    <t>CC.GRMO002</t>
  </si>
  <si>
    <t>Monzos 2 - Giga Slopers Two</t>
  </si>
  <si>
    <t>CC.GRMO003</t>
  </si>
  <si>
    <t>Monzos 3 - Giga Ledges</t>
  </si>
  <si>
    <t>CC.GRMO004</t>
  </si>
  <si>
    <t>Monzos 4 - Pockets L - XXL</t>
  </si>
  <si>
    <t>XXL</t>
  </si>
  <si>
    <t>CC.GRMO005</t>
  </si>
  <si>
    <t>Monzos 5 - Pockets S - M</t>
  </si>
  <si>
    <t>M</t>
  </si>
  <si>
    <t>CC.GRMO006</t>
  </si>
  <si>
    <t>Monzos 6 - Jugs XXL</t>
  </si>
  <si>
    <t>CC.GRMO007</t>
  </si>
  <si>
    <t>Monzos 7 - Slopers XXL</t>
  </si>
  <si>
    <t>CC.GRMO008</t>
  </si>
  <si>
    <t>Monzos 8 - Edges XXL</t>
  </si>
  <si>
    <t>CC.GRMO009</t>
  </si>
  <si>
    <t>Monzos 9 - Slopers XL</t>
  </si>
  <si>
    <t>XL</t>
  </si>
  <si>
    <t>CC.GRMO010</t>
  </si>
  <si>
    <t>Monzos 10 - Jugs L</t>
  </si>
  <si>
    <t>L</t>
  </si>
  <si>
    <t>CC.GRMO011</t>
  </si>
  <si>
    <t>Monzos 11 - Edges XL</t>
  </si>
  <si>
    <t>CC.GRMO012</t>
  </si>
  <si>
    <t>Monzos 12 - Edges L</t>
  </si>
  <si>
    <t>CC.GRMO013</t>
  </si>
  <si>
    <t>Monzos 13 - Mixed Crimps M</t>
  </si>
  <si>
    <t>CC.GRMO014</t>
  </si>
  <si>
    <t>Monzos 14 - Crimps M</t>
  </si>
  <si>
    <t>CC.GRMO015</t>
  </si>
  <si>
    <t>Monzos 15 - Footholds</t>
  </si>
  <si>
    <t>S</t>
  </si>
  <si>
    <t>CC.GRMO016</t>
  </si>
  <si>
    <t>Monzos 16 - Screw ons</t>
  </si>
  <si>
    <t>CC.GRFC001</t>
  </si>
  <si>
    <t>French Connection 1 - Zoé - 
Slopy Feature</t>
  </si>
  <si>
    <t>CC.GRFC002</t>
  </si>
  <si>
    <t>French Connection 2 - Vivienne - 
Triple Ledges</t>
  </si>
  <si>
    <t>CC.GRFC017</t>
  </si>
  <si>
    <t>French Connection 17 - Noémie - 
Slopers</t>
  </si>
  <si>
    <t>CC.GRFC019</t>
  </si>
  <si>
    <t>French Connection 19 - Elyana - 
Two Hand Roofies</t>
  </si>
  <si>
    <t>CC.GRFC018</t>
  </si>
  <si>
    <t>French Connection 18 - Charlotte -
 One Hand Roofies</t>
  </si>
  <si>
    <t>CC.GRFC003</t>
  </si>
  <si>
    <t>French Connection 3 - Ursule - 
XL Pinches</t>
  </si>
  <si>
    <t>CC.GRFC004</t>
  </si>
  <si>
    <t>French Connection 4 - Therese - 
XL Slopy Jugs</t>
  </si>
  <si>
    <t>CC.GRFC005</t>
  </si>
  <si>
    <t>French Connection 5 -Sophie - 
Pockets</t>
  </si>
  <si>
    <t>CC.GRFC006</t>
  </si>
  <si>
    <t>French Connection 6 - Pauline - 
Roof Jugs</t>
  </si>
  <si>
    <t>CC.GRFC007</t>
  </si>
  <si>
    <t>French Connection 7 - Océane - 
Large Jugs</t>
  </si>
  <si>
    <t>CC.GRFC008</t>
  </si>
  <si>
    <t>French Connection 8 - Noelle - 
Medium Jugs</t>
  </si>
  <si>
    <t>CC.GRFC009</t>
  </si>
  <si>
    <t>French Connection 9 - Michelle - 
Small Juggy Crimps</t>
  </si>
  <si>
    <t>CC.GRFC010</t>
  </si>
  <si>
    <t>French Connection 10 - Louise - 
Small Jugs</t>
  </si>
  <si>
    <t>CC.GRFC011</t>
  </si>
  <si>
    <t>French Connection 11 - Irène &amp; Jeanne - 
Incut Crimps</t>
  </si>
  <si>
    <t>CC.GRFC012</t>
  </si>
  <si>
    <t>French Connection 12 - Héloïse - 
Small Crimps</t>
  </si>
  <si>
    <t>CC.GRFC013</t>
  </si>
  <si>
    <t>French Connection 13 - Élodie &amp; Giselle 
Big Footholds</t>
  </si>
  <si>
    <t>CC.GRFC014</t>
  </si>
  <si>
    <t>French Connection 14 - Dominique - 
Medium Footholds</t>
  </si>
  <si>
    <t>XS</t>
  </si>
  <si>
    <t>CC.GRFC015</t>
  </si>
  <si>
    <t>French Connection 15 - Brigitte &amp; Claire - 
Small Footholds</t>
  </si>
  <si>
    <t>CC.GRFC016</t>
  </si>
  <si>
    <t>French Connection 16 - Florence &amp; Anouk - 
Screwons</t>
  </si>
  <si>
    <t>CC.GRCR001</t>
  </si>
  <si>
    <t>Crescents 1 - Giga Jugs</t>
  </si>
  <si>
    <t>CC.GRCR020</t>
  </si>
  <si>
    <t>Crescents 20 - Giga Pinches</t>
  </si>
  <si>
    <t>CC.GRCR002</t>
  </si>
  <si>
    <t>Crescents 2 - Giga Ledges</t>
  </si>
  <si>
    <t>CC.GRCR003</t>
  </si>
  <si>
    <t>Crescents 3 - XXL Open Triple</t>
  </si>
  <si>
    <t>CC.GRCR019</t>
  </si>
  <si>
    <t>Crescents 19 - Extra Large Pinches</t>
  </si>
  <si>
    <t>CC.GRCR004</t>
  </si>
  <si>
    <t>Crescents 4 - XXL Jug Triple</t>
  </si>
  <si>
    <t>CC.GRCR005</t>
  </si>
  <si>
    <t>Crescents 5 - Roof Jugs</t>
  </si>
  <si>
    <t>CC.GRCR018</t>
  </si>
  <si>
    <t>Crescents 18 - Large Pinches</t>
  </si>
  <si>
    <t>CC.GRCR006</t>
  </si>
  <si>
    <t>Crescents 6 - Edge Jugs</t>
  </si>
  <si>
    <t>CC.GRCR007</t>
  </si>
  <si>
    <t>Crescents 7 - XL Ledges</t>
  </si>
  <si>
    <t>CC.GRCR008</t>
  </si>
  <si>
    <t>Crescents 8 - Big Ledges</t>
  </si>
  <si>
    <t>CC.GRCR017</t>
  </si>
  <si>
    <t>Crescents 17 - Blocky Incuts</t>
  </si>
  <si>
    <t>CC.GRCR009</t>
  </si>
  <si>
    <t>Crescents 9 - Big Jugs</t>
  </si>
  <si>
    <t>CC.GRCR010</t>
  </si>
  <si>
    <t>Crescents 10 - Medium Jugs</t>
  </si>
  <si>
    <t>CC.GRCR016</t>
  </si>
  <si>
    <t>Crescents 16 - Big Foot</t>
  </si>
  <si>
    <t>CC.GRCR011</t>
  </si>
  <si>
    <t>Crescents 11 - Incut Crimps</t>
  </si>
  <si>
    <t>CC.GRCR012</t>
  </si>
  <si>
    <t>Crescents 12 - Open Crimps</t>
  </si>
  <si>
    <t>CC.GRCR013</t>
  </si>
  <si>
    <t>Crescents 13 - Footholds</t>
  </si>
  <si>
    <t>CC.GRCR015</t>
  </si>
  <si>
    <t>Crescents 15 - Screwon Crimps</t>
  </si>
  <si>
    <t>CC.GRCR014</t>
  </si>
  <si>
    <t>Crescents 14 - Mixed Screwons</t>
  </si>
  <si>
    <t>CC.GRSC001</t>
  </si>
  <si>
    <t>Scoops 1 - Giga Ledges</t>
  </si>
  <si>
    <t>CC.GRSC002</t>
  </si>
  <si>
    <t>Scoops 2 - Ledges Two</t>
  </si>
  <si>
    <t>CC.GRSC003</t>
  </si>
  <si>
    <t>Scoops 3 - Ledges One</t>
  </si>
  <si>
    <t>CC.GRSC004</t>
  </si>
  <si>
    <t>Scoops 4 - XXL Jugs</t>
  </si>
  <si>
    <t>CC.GRSC005</t>
  </si>
  <si>
    <t>Scoops 5 - XL Jugs</t>
  </si>
  <si>
    <t>CC.GRSC006</t>
  </si>
  <si>
    <t>Scoops 6 - Large Jugs</t>
  </si>
  <si>
    <t>CC.GRSC007</t>
  </si>
  <si>
    <t>Scoops 7 - Medium Jugs</t>
  </si>
  <si>
    <t>CC.GRSC008</t>
  </si>
  <si>
    <t>Scoops 8 - Small  Jugs</t>
  </si>
  <si>
    <t>CC.GRSC009</t>
  </si>
  <si>
    <t>Scoops 9 - Really Small Jugs</t>
  </si>
  <si>
    <t>CC.GRSC010</t>
  </si>
  <si>
    <t>Scoops 10 - Crimps</t>
  </si>
  <si>
    <t>CC.GRSC011</t>
  </si>
  <si>
    <t>Scoops 11 - Footholds</t>
  </si>
  <si>
    <t>CC.GRSC012</t>
  </si>
  <si>
    <t>Scoops 12 - Screw ons</t>
  </si>
  <si>
    <t>CC.GRSC013</t>
  </si>
  <si>
    <t>Scoops 13 - Special Screw ons</t>
  </si>
  <si>
    <t>CC.VM.00001</t>
  </si>
  <si>
    <t xml:space="preserve">Crescents macro 1 </t>
  </si>
  <si>
    <t>sloper</t>
  </si>
  <si>
    <t>CC.VM.00002</t>
  </si>
  <si>
    <t>Crescents macro 2</t>
  </si>
  <si>
    <t>CC.VM.00003</t>
  </si>
  <si>
    <t>Crescents macro 3</t>
  </si>
  <si>
    <t>CC.VM.00004</t>
  </si>
  <si>
    <t>Crescents macro 4</t>
  </si>
  <si>
    <t>CC.VM.00005</t>
  </si>
  <si>
    <t>Crescents macro 5</t>
  </si>
  <si>
    <t>CC.VM.00006</t>
  </si>
  <si>
    <t>Crescents macro 6</t>
  </si>
  <si>
    <t>pinch</t>
  </si>
  <si>
    <t>CC.VM.00007</t>
  </si>
  <si>
    <t>Crescents macro 7</t>
  </si>
  <si>
    <t>CC.VM.00008</t>
  </si>
  <si>
    <t>Crescents macro 8</t>
  </si>
  <si>
    <t>jug</t>
  </si>
  <si>
    <t>CC.VM.00009</t>
  </si>
  <si>
    <t>Crescents macro 9</t>
  </si>
  <si>
    <t>CC.VM.00010</t>
  </si>
  <si>
    <t>Crescents macro 10</t>
  </si>
  <si>
    <t>CC.VM.00011</t>
  </si>
  <si>
    <t xml:space="preserve">Crescents dual texture macro 1 </t>
  </si>
  <si>
    <t>CC.VM.00012</t>
  </si>
  <si>
    <t>Crescents dual texture macro 2</t>
  </si>
  <si>
    <t>CC.VM.00013</t>
  </si>
  <si>
    <t>Crescents dual texture macro 3</t>
  </si>
  <si>
    <t>CC.VM.00014</t>
  </si>
  <si>
    <t>Crescents dual texture macro 4</t>
  </si>
  <si>
    <t>CC.VM.00015</t>
  </si>
  <si>
    <t>Crescents dual texture macro 5</t>
  </si>
  <si>
    <t>CC.VM.00016</t>
  </si>
  <si>
    <t>Crescents dual texture macro 6</t>
  </si>
  <si>
    <t>CC.VM.00017</t>
  </si>
  <si>
    <t>Crescents dual texture macro 7</t>
  </si>
  <si>
    <t>CC.VM.00018</t>
  </si>
  <si>
    <t>Crescents dual texture macro 8</t>
  </si>
  <si>
    <t>CC.VM.00019</t>
  </si>
  <si>
    <t>Crescents dual texture macro 9</t>
  </si>
  <si>
    <t>CC.VM.00020</t>
  </si>
  <si>
    <t>Crescents dual texture macro 10</t>
  </si>
  <si>
    <t>Community climbing equipment - trainings tools</t>
  </si>
  <si>
    <t>sum of tools</t>
  </si>
  <si>
    <t>qty. of tools</t>
  </si>
  <si>
    <t>name</t>
  </si>
  <si>
    <t>set name</t>
  </si>
  <si>
    <t>info</t>
  </si>
  <si>
    <t>RAL code coating</t>
  </si>
  <si>
    <t>Quantity</t>
  </si>
  <si>
    <t>CC.AC00001</t>
  </si>
  <si>
    <t>Pocket Campus Rung 18 mm</t>
  </si>
  <si>
    <t>Campus Rung</t>
  </si>
  <si>
    <t>CC.AC00002</t>
  </si>
  <si>
    <t>Pocket Campus Rung 24 mm</t>
  </si>
  <si>
    <t>CC.AC00003</t>
  </si>
  <si>
    <t>Pocket Campus Rung 30 mm</t>
  </si>
  <si>
    <t>CC.AC00004</t>
  </si>
  <si>
    <t>Pocket Campus Rung 50 mm</t>
  </si>
  <si>
    <t>CC.AC00005</t>
  </si>
  <si>
    <t>Pocket Fingerboard SMALL</t>
  </si>
  <si>
    <t>Fingerboard</t>
  </si>
  <si>
    <t>CC.AC00006</t>
  </si>
  <si>
    <t>Pocket Fingerboard LARGE</t>
  </si>
  <si>
    <t>CC.AC00093-238</t>
  </si>
  <si>
    <t>Campus Sloper Rung 40 mm</t>
  </si>
  <si>
    <t>-</t>
  </si>
  <si>
    <t>pure wood</t>
  </si>
  <si>
    <t>CC.AC00093-237</t>
  </si>
  <si>
    <t>coated</t>
  </si>
  <si>
    <t>RAL 123456</t>
  </si>
  <si>
    <t>CC.AC00093-239</t>
  </si>
  <si>
    <t>grip tape</t>
  </si>
  <si>
    <t>CC.AC00094-238</t>
  </si>
  <si>
    <t>Campus Sloper Rung 60 mm</t>
  </si>
  <si>
    <t>CC.AC00094-237</t>
  </si>
  <si>
    <t>CC.AC00094-239</t>
  </si>
  <si>
    <t>CC.AC00007-238</t>
  </si>
  <si>
    <t>Campus Sloper Rung 80 mm</t>
  </si>
  <si>
    <t>CC.AC00007-237</t>
  </si>
  <si>
    <t>CC.AC00007-239</t>
  </si>
  <si>
    <t>CC.AC00008-238</t>
  </si>
  <si>
    <t>Campus Sloper Rung 120 mm</t>
  </si>
  <si>
    <t>CC.AC00008-237</t>
  </si>
  <si>
    <t>CC.AC00008-239</t>
  </si>
  <si>
    <t>Y1</t>
  </si>
  <si>
    <t>2/3 ball</t>
  </si>
  <si>
    <t>Campus Ball</t>
  </si>
  <si>
    <t>Diameter 80mm, height 52</t>
  </si>
  <si>
    <t>Y2</t>
  </si>
  <si>
    <t xml:space="preserve">Diameter 100mm, hieght 66 </t>
  </si>
  <si>
    <t>Y3</t>
  </si>
  <si>
    <t>1/2 ball</t>
  </si>
  <si>
    <t>Diameter 120mm, height 60</t>
  </si>
  <si>
    <t>Y4</t>
  </si>
  <si>
    <t>Diameter 120mm, height 80</t>
  </si>
  <si>
    <t>Y5</t>
  </si>
  <si>
    <t>Diameter 150mm, height 80</t>
  </si>
  <si>
    <t>Y6</t>
  </si>
  <si>
    <t>Diameter 170mm, height 120</t>
  </si>
  <si>
    <t>Y7</t>
  </si>
  <si>
    <t>Diameter 200mm, height 100</t>
  </si>
  <si>
    <t>Y8</t>
  </si>
  <si>
    <t>Diameter 200mm, heihgt 170</t>
  </si>
  <si>
    <t>Y9</t>
  </si>
  <si>
    <t>Diameter 250mm, heihgt 125</t>
  </si>
  <si>
    <t>Y10</t>
  </si>
  <si>
    <t>Diameter 300mm, heihgt 150</t>
  </si>
  <si>
    <t>Z1</t>
  </si>
  <si>
    <t>ball 80mm</t>
  </si>
  <si>
    <t>80mm</t>
  </si>
  <si>
    <t>Z2</t>
  </si>
  <si>
    <t>ball 100mm</t>
  </si>
  <si>
    <t>100mm</t>
  </si>
  <si>
    <t>Z3</t>
  </si>
  <si>
    <t xml:space="preserve">ball 120mm </t>
  </si>
  <si>
    <t>120 mm</t>
  </si>
  <si>
    <t>Z4</t>
  </si>
  <si>
    <t>ball 150mm</t>
  </si>
  <si>
    <t>150 mm</t>
  </si>
  <si>
    <t>Z5</t>
  </si>
  <si>
    <t>ball 200mm</t>
  </si>
  <si>
    <t>200mm</t>
  </si>
  <si>
    <t>Z6</t>
  </si>
  <si>
    <t>ball 300mm</t>
  </si>
  <si>
    <t>300 mm</t>
  </si>
  <si>
    <t>X2</t>
  </si>
  <si>
    <t>very big fat 1/4 ball</t>
  </si>
  <si>
    <t>diameter 30cm x 0,5 diameter, height 10, important to have a good radius, bigger than on the example (10% of the diameter for example). would it be possible to have 3 different angels that we have 70°, 90° and 110°</t>
  </si>
  <si>
    <t>X3</t>
  </si>
  <si>
    <r>
      <t xml:space="preserve">1/4 ball big, </t>
    </r>
    <r>
      <rPr>
        <b/>
        <sz val="12"/>
        <color theme="1"/>
        <rFont val="Calibri"/>
        <family val="2"/>
        <scheme val="minor"/>
      </rPr>
      <t>your name: K9</t>
    </r>
  </si>
  <si>
    <t>diameter 20cm x 0,5 diameter, height 5, important to have a good radius, bigger than on the example (10% of the diameter for example), would it be possible to have 3 different angels that we have 70°, 90° and 110°</t>
  </si>
  <si>
    <t>X4</t>
  </si>
  <si>
    <r>
      <t xml:space="preserve">1/4 ball medium, </t>
    </r>
    <r>
      <rPr>
        <b/>
        <sz val="12"/>
        <color theme="1"/>
        <rFont val="Calibri"/>
        <family val="2"/>
        <scheme val="minor"/>
      </rPr>
      <t>your name: K5</t>
    </r>
  </si>
  <si>
    <t>diameter 14cm x 0,5 diameter, height 2,5, important to have a good radius, bigger than on the example (10% of the diameter for example), would it be possible to have 3 different angels that we have 70°, 90° and 110°</t>
  </si>
  <si>
    <t>X5</t>
  </si>
  <si>
    <t>1/4 ball small</t>
  </si>
  <si>
    <t>diameter 8cm x 0,5 diameter, height 1,5, important to have a good radius, bigger than on the example (10% of the diameter for example), would it be possible to have 3 different angels that we have 70°, 90° and 110°</t>
  </si>
  <si>
    <t>A1</t>
  </si>
  <si>
    <t>symmetrical big jug</t>
  </si>
  <si>
    <t>A2</t>
  </si>
  <si>
    <t>symmetrical small jug</t>
  </si>
  <si>
    <t>A3</t>
  </si>
  <si>
    <t>symmetrical medium edge</t>
  </si>
  <si>
    <t>A4</t>
  </si>
  <si>
    <t>symmetrical smaller edge</t>
  </si>
  <si>
    <t>A5</t>
  </si>
  <si>
    <t>symmetrical medium crimp</t>
  </si>
  <si>
    <t>A6</t>
  </si>
  <si>
    <t>symmetrical small crimp</t>
  </si>
  <si>
    <t>A7</t>
  </si>
  <si>
    <t>symmetrical very small crimp</t>
  </si>
  <si>
    <t>A8</t>
  </si>
  <si>
    <t>symmetrical ultra small crimp</t>
  </si>
  <si>
    <t>B1</t>
  </si>
  <si>
    <t>symmetrical big pinch</t>
  </si>
  <si>
    <t>B2</t>
  </si>
  <si>
    <t>symmetrical medium big pinch</t>
  </si>
  <si>
    <t>B3</t>
  </si>
  <si>
    <t>symmetrical medium pinch</t>
  </si>
  <si>
    <t>B4</t>
  </si>
  <si>
    <t>symmetrical medium small pinch</t>
  </si>
  <si>
    <t>B5</t>
  </si>
  <si>
    <t>symmetrical small pinch</t>
  </si>
  <si>
    <t>C1</t>
  </si>
  <si>
    <t>symmetrical big sloper</t>
  </si>
  <si>
    <t>C2</t>
  </si>
  <si>
    <t>symmetrical small sloper</t>
  </si>
  <si>
    <t>D1</t>
  </si>
  <si>
    <t>symmetrical big foothold</t>
  </si>
  <si>
    <t>D2</t>
  </si>
  <si>
    <t>symmetrical medium foothold</t>
  </si>
  <si>
    <t>D3</t>
  </si>
  <si>
    <t>symmetrical small foothold</t>
  </si>
  <si>
    <t>Campus Stick Sloper groß</t>
  </si>
  <si>
    <t>Campus Stick Sloper klein</t>
  </si>
  <si>
    <t>Campus Sticks</t>
  </si>
  <si>
    <t>Community climbing equipment - route setting tools</t>
  </si>
  <si>
    <t>CC.AC00058</t>
  </si>
  <si>
    <t>Innensechkantbit M10 /SW 8 - 25mm</t>
  </si>
  <si>
    <t>Bit</t>
  </si>
  <si>
    <t>CC.AC00061</t>
  </si>
  <si>
    <t>Innensechkantbit M10 /SW 8 - 100mm</t>
  </si>
  <si>
    <t>CC.AC00062</t>
  </si>
  <si>
    <t xml:space="preserve">Innensechkantbit L-Griff Handschlüssel M10 /SW 8 </t>
  </si>
  <si>
    <t>CC.AC00063</t>
  </si>
  <si>
    <t xml:space="preserve">Innensechkantbit T-Griff Handschlüssel M10 /SW 8 </t>
  </si>
  <si>
    <t>CC.AC00095</t>
  </si>
  <si>
    <t>Magic Bit - TX 25</t>
  </si>
  <si>
    <t>TX25</t>
  </si>
  <si>
    <t>CC.AC00064</t>
  </si>
  <si>
    <t>Magnetbithalter</t>
  </si>
  <si>
    <t>CC.AC00069</t>
  </si>
  <si>
    <t>Windeisen Handgewindeschneider Set</t>
  </si>
  <si>
    <t>CC.AC00070</t>
  </si>
  <si>
    <t>Windeisen Maschinengewindeschneider Set</t>
  </si>
  <si>
    <t>CC.AC00071</t>
  </si>
  <si>
    <t>Bit Bohrsenker Kombi</t>
  </si>
  <si>
    <t>CC.AC00075-TX20</t>
  </si>
  <si>
    <t>Bitset 02 - Torxbit kurz, mittel, lang - Magnetbithalter</t>
  </si>
  <si>
    <t>TX20</t>
  </si>
  <si>
    <t>CC.AC00075-TX25</t>
  </si>
  <si>
    <t>CC.AC00076-TX20</t>
  </si>
  <si>
    <t>Bitset 03 - Torxbit kurz, mittel, lang - Magnetbithalter - Maschinengewindeschneider - Innensechskant Bit SW 8,6,4</t>
  </si>
  <si>
    <t>CC.AC00076-TX25</t>
  </si>
  <si>
    <t>CC.AC00087</t>
  </si>
  <si>
    <t>Bithalter mit Schlüsselring - orange</t>
  </si>
  <si>
    <t>Eurokiste - geschlossen - grau - 60 x 40 x 12 cm</t>
  </si>
  <si>
    <t>Kiste</t>
  </si>
  <si>
    <t>Eurokiste - durchbrochen - grau - 60 x 40 x 22 cm</t>
  </si>
  <si>
    <t>Eurokiste - durchbrochen - grau - 60 x 40 x 32 cm</t>
  </si>
  <si>
    <t>Eurokiste - geschlossen - farbig - 60 x 40 x 22 cm</t>
  </si>
  <si>
    <t>Postkiste - geschlossen - grau - 47 x 26,7 x 15 cm</t>
  </si>
  <si>
    <t>Postkiste - geschlossen - grau - 47 x 26,7 x 28 cm</t>
  </si>
  <si>
    <t>CC.AC00072</t>
  </si>
  <si>
    <t>Big Sander</t>
  </si>
  <si>
    <t>Sander</t>
  </si>
  <si>
    <t>CC.AC00073</t>
  </si>
  <si>
    <t>Pocket Sander</t>
  </si>
  <si>
    <t>Leiterschutz Wand - 2 Stk</t>
  </si>
  <si>
    <t>Schutz</t>
  </si>
  <si>
    <t>coming soon</t>
  </si>
  <si>
    <t>Mattenschutz - 4 x 2m</t>
  </si>
  <si>
    <t>CC.AC00080</t>
  </si>
  <si>
    <t>Wandpaneel - T-Nuts exklusive - preis pro QM</t>
  </si>
  <si>
    <t>Kletterwand</t>
  </si>
  <si>
    <t>CC.AC00081</t>
  </si>
  <si>
    <t>Wandpaneel - T-Nuts inklusive - preis pro QM</t>
  </si>
  <si>
    <t>CC.AC00082</t>
  </si>
  <si>
    <t>Wandpaneel - Klarlack beschichtet - preis pro QM</t>
  </si>
  <si>
    <t>CC.AC00083</t>
  </si>
  <si>
    <t>Wandpaneel - Kletterwandbeschichtung - preis pro QM</t>
  </si>
  <si>
    <t>CC.AC00009</t>
  </si>
  <si>
    <t>Vollmetallrosette - 25 Stk</t>
  </si>
  <si>
    <t>Special</t>
  </si>
  <si>
    <t>CC.AC00010</t>
  </si>
  <si>
    <t>Vollmetallrosette - 100 Stk</t>
  </si>
  <si>
    <t>Flanschmutter (T-Nut) M10 - 10 Stk</t>
  </si>
  <si>
    <t>Flanschmutter (T-Nut) M10 - 100 Stk</t>
  </si>
  <si>
    <t>Flanschmutter (T-Nut) M10 - 1000 Stk</t>
  </si>
  <si>
    <t>CC.AC00086</t>
  </si>
  <si>
    <t>Ringo made by Goodgrip - 50 Stk</t>
  </si>
  <si>
    <t>Kisteneinsatz - SMALL - Postkiste</t>
  </si>
  <si>
    <t>Kisteneinsatz - LARGE - Eurokiste</t>
  </si>
  <si>
    <t>Lieferantennummer</t>
  </si>
  <si>
    <t>Artikelnummer - Farbe</t>
  </si>
  <si>
    <t>Menge</t>
  </si>
  <si>
    <t>Lieferantennummer2</t>
  </si>
  <si>
    <t>Artikelnummer</t>
  </si>
  <si>
    <t>Farbe</t>
  </si>
  <si>
    <t>DT Farbe</t>
  </si>
  <si>
    <t>M   A   C   R   O   S</t>
  </si>
  <si>
    <t>10124</t>
  </si>
  <si>
    <t>10125</t>
  </si>
  <si>
    <t>10127</t>
  </si>
  <si>
    <t>10129</t>
  </si>
  <si>
    <t>10130</t>
  </si>
  <si>
    <t>10139</t>
  </si>
  <si>
    <t>10131</t>
  </si>
  <si>
    <t>10132</t>
  </si>
  <si>
    <t>10140</t>
  </si>
  <si>
    <t>10133</t>
  </si>
  <si>
    <t>10134</t>
  </si>
  <si>
    <t>10136</t>
  </si>
  <si>
    <t>10135</t>
  </si>
  <si>
    <t>10138</t>
  </si>
  <si>
    <t>10137</t>
  </si>
  <si>
    <t>CC.GRCR001-yellow</t>
  </si>
  <si>
    <t>CC.GRCR002-yellow</t>
  </si>
  <si>
    <t>CC.GRCR003-yellow</t>
  </si>
  <si>
    <t>CC.GRCR004-yellow</t>
  </si>
  <si>
    <t>CC.GRCR005-yellow</t>
  </si>
  <si>
    <t>CC.GRCR006-yellow</t>
  </si>
  <si>
    <t>CC.GRCR007-yellow</t>
  </si>
  <si>
    <t>CC.GRCR008-yellow</t>
  </si>
  <si>
    <t>CC.GRCR009-yellow</t>
  </si>
  <si>
    <t>CC.GRCR010-yellow</t>
  </si>
  <si>
    <t>CC.GRCR011-yellow</t>
  </si>
  <si>
    <t>CC.GRCR012-yellow</t>
  </si>
  <si>
    <t>CC.GRCR013-yellow</t>
  </si>
  <si>
    <t>CC.GRCR014-yellow</t>
  </si>
  <si>
    <t>CC.GRCR015-yellow</t>
  </si>
  <si>
    <t>CC.GRCR016-yellow</t>
  </si>
  <si>
    <t>CC.GRCR017-yellow</t>
  </si>
  <si>
    <t>CC.GRCR018-yellow</t>
  </si>
  <si>
    <t>CC.GRCR019-yellow</t>
  </si>
  <si>
    <t>CC.GRCR020-yellow</t>
  </si>
  <si>
    <t>CC.GRCR001-orange</t>
  </si>
  <si>
    <t>CC.GRCR002-orange</t>
  </si>
  <si>
    <t>CC.GRCR003-orange</t>
  </si>
  <si>
    <t>CC.GRCR004-orange</t>
  </si>
  <si>
    <t>CC.GRCR005-orange</t>
  </si>
  <si>
    <t>CC.GRCR006-orange</t>
  </si>
  <si>
    <t>CC.GRCR007-orange</t>
  </si>
  <si>
    <t>CC.GRCR008-orange</t>
  </si>
  <si>
    <t>CC.GRCR009-orange</t>
  </si>
  <si>
    <t>CC.GRCR010-orange</t>
  </si>
  <si>
    <t>CC.GRCR011-orange</t>
  </si>
  <si>
    <t>CC.GRCR012-orange</t>
  </si>
  <si>
    <t>CC.GRCR013-orange</t>
  </si>
  <si>
    <t>CC.GRCR014-orange</t>
  </si>
  <si>
    <t>CC.GRCR015-orange</t>
  </si>
  <si>
    <t>CC.GRCR016-orange</t>
  </si>
  <si>
    <t>CC.GRCR017-orange</t>
  </si>
  <si>
    <t>CC.GRCR018-orange</t>
  </si>
  <si>
    <t>CC.GRCR019-orange</t>
  </si>
  <si>
    <t>CC.GRCR020-orange</t>
  </si>
  <si>
    <t>CC.GRCR001-red</t>
  </si>
  <si>
    <t>CC.GRCR002-red</t>
  </si>
  <si>
    <t>CC.GRCR003-red</t>
  </si>
  <si>
    <t>CC.GRCR004-red</t>
  </si>
  <si>
    <t>CC.GRCR005-red</t>
  </si>
  <si>
    <t>CC.GRCR006-red</t>
  </si>
  <si>
    <t>CC.GRCR007-red</t>
  </si>
  <si>
    <t>CC.GRCR008-red</t>
  </si>
  <si>
    <t>CC.GRCR009-red</t>
  </si>
  <si>
    <t>CC.GRCR010-red</t>
  </si>
  <si>
    <t>CC.GRCR011-red</t>
  </si>
  <si>
    <t>CC.GRCR012-red</t>
  </si>
  <si>
    <t>CC.GRCR013-red</t>
  </si>
  <si>
    <t>CC.GRCR014-red</t>
  </si>
  <si>
    <t>CC.GRCR015-red</t>
  </si>
  <si>
    <t>CC.GRCR016-red</t>
  </si>
  <si>
    <t>CC.GRCR017-red</t>
  </si>
  <si>
    <t>CC.GRCR018-red</t>
  </si>
  <si>
    <t>CC.GRCR019-red</t>
  </si>
  <si>
    <t>CC.GRCR020-red</t>
  </si>
  <si>
    <t>CC.GRCR001-purple</t>
  </si>
  <si>
    <t>CC.GRCR002-purple</t>
  </si>
  <si>
    <t>CC.GRCR003-purple</t>
  </si>
  <si>
    <t>CC.GRCR004-purple</t>
  </si>
  <si>
    <t>CC.GRCR005-purple</t>
  </si>
  <si>
    <t>CC.GRCR006-purple</t>
  </si>
  <si>
    <t>CC.GRCR007-purple</t>
  </si>
  <si>
    <t>CC.GRCR008-purple</t>
  </si>
  <si>
    <t>CC.GRCR009-purple</t>
  </si>
  <si>
    <t>CC.GRCR010-purple</t>
  </si>
  <si>
    <t>CC.GRCR011-purple</t>
  </si>
  <si>
    <t>CC.GRCR012-purple</t>
  </si>
  <si>
    <t>CC.GRCR013-purple</t>
  </si>
  <si>
    <t>CC.GRCR014-purple</t>
  </si>
  <si>
    <t>CC.GRCR015-purple</t>
  </si>
  <si>
    <t>CC.GRCR016-purple</t>
  </si>
  <si>
    <t>CC.GRCR017-purple</t>
  </si>
  <si>
    <t>CC.GRCR018-purple</t>
  </si>
  <si>
    <t>CC.GRCR019-purple</t>
  </si>
  <si>
    <t>CC.GRCR020-purple</t>
  </si>
  <si>
    <t>CC.GRCR001-blue</t>
  </si>
  <si>
    <t>CC.GRCR002-blue</t>
  </si>
  <si>
    <t>CC.GRCR003-blue</t>
  </si>
  <si>
    <t>CC.GRCR004-blue</t>
  </si>
  <si>
    <t>CC.GRCR005-blue</t>
  </si>
  <si>
    <t>CC.GRCR006-blue</t>
  </si>
  <si>
    <t>CC.GRCR007-blue</t>
  </si>
  <si>
    <t>CC.GRCR008-blue</t>
  </si>
  <si>
    <t>CC.GRCR009-blue</t>
  </si>
  <si>
    <t>CC.GRCR010-blue</t>
  </si>
  <si>
    <t>CC.GRCR011-blue</t>
  </si>
  <si>
    <t>CC.GRCR012-blue</t>
  </si>
  <si>
    <t>CC.GRCR013-blue</t>
  </si>
  <si>
    <t>CC.GRCR014-blue</t>
  </si>
  <si>
    <t>CC.GRCR015-blue</t>
  </si>
  <si>
    <t>CC.GRCR016-blue</t>
  </si>
  <si>
    <t>CC.GRCR017-blue</t>
  </si>
  <si>
    <t>CC.GRCR018-blue</t>
  </si>
  <si>
    <t>CC.GRCR019-blue</t>
  </si>
  <si>
    <t>CC.GRCR020-blue</t>
  </si>
  <si>
    <t>CC.GRCR001-mint</t>
  </si>
  <si>
    <t>CC.GRCR002-mint</t>
  </si>
  <si>
    <t>CC.GRCR003-mint</t>
  </si>
  <si>
    <t>CC.GRCR004-mint</t>
  </si>
  <si>
    <t>CC.GRCR005-mint</t>
  </si>
  <si>
    <t>CC.GRCR006-mint</t>
  </si>
  <si>
    <t>CC.GRCR007-mint</t>
  </si>
  <si>
    <t>CC.GRCR008-mint</t>
  </si>
  <si>
    <t>CC.GRCR009-mint</t>
  </si>
  <si>
    <t>CC.GRCR010-mint</t>
  </si>
  <si>
    <t>CC.GRCR011-mint</t>
  </si>
  <si>
    <t>CC.GRCR012-mint</t>
  </si>
  <si>
    <t>CC.GRCR013-mint</t>
  </si>
  <si>
    <t>CC.GRCR014-mint</t>
  </si>
  <si>
    <t>CC.GRCR015-mint</t>
  </si>
  <si>
    <t>CC.GRCR016-mint</t>
  </si>
  <si>
    <t>CC.GRCR017-mint</t>
  </si>
  <si>
    <t>CC.GRCR018-mint</t>
  </si>
  <si>
    <t>CC.GRCR019-mint</t>
  </si>
  <si>
    <t>CC.GRCR020-mint</t>
  </si>
  <si>
    <t>CC.GRCR001-green</t>
  </si>
  <si>
    <t>CC.GRCR002-green</t>
  </si>
  <si>
    <t>CC.GRCR003-green</t>
  </si>
  <si>
    <t>CC.GRCR004-green</t>
  </si>
  <si>
    <t>CC.GRCR005-green</t>
  </si>
  <si>
    <t>CC.GRCR006-green</t>
  </si>
  <si>
    <t>CC.GRCR007-green</t>
  </si>
  <si>
    <t>CC.GRCR008-green</t>
  </si>
  <si>
    <t>CC.GRCR009-green</t>
  </si>
  <si>
    <t>CC.GRCR010-green</t>
  </si>
  <si>
    <t>CC.GRCR011-green</t>
  </si>
  <si>
    <t>CC.GRCR012-green</t>
  </si>
  <si>
    <t>CC.GRCR013-green</t>
  </si>
  <si>
    <t>CC.GRCR014-green</t>
  </si>
  <si>
    <t>CC.GRCR015-green</t>
  </si>
  <si>
    <t>CC.GRCR016-green</t>
  </si>
  <si>
    <t>CC.GRCR017-green</t>
  </si>
  <si>
    <t>CC.GRCR018-green</t>
  </si>
  <si>
    <t>CC.GRCR019-green</t>
  </si>
  <si>
    <t>CC.GRCR020-green</t>
  </si>
  <si>
    <t>CC.GRCR001-gray</t>
  </si>
  <si>
    <t>CC.GRCR002-gray</t>
  </si>
  <si>
    <t>CC.GRCR003-gray</t>
  </si>
  <si>
    <t>CC.GRCR004-gray</t>
  </si>
  <si>
    <t>CC.GRCR005-gray</t>
  </si>
  <si>
    <t>CC.GRCR006-gray</t>
  </si>
  <si>
    <t>CC.GRCR007-gray</t>
  </si>
  <si>
    <t>CC.GRCR008-gray</t>
  </si>
  <si>
    <t>CC.GRCR009-gray</t>
  </si>
  <si>
    <t>CC.GRCR010-gray</t>
  </si>
  <si>
    <t>CC.GRCR011-gray</t>
  </si>
  <si>
    <t>CC.GRCR012-gray</t>
  </si>
  <si>
    <t>CC.GRCR013-gray</t>
  </si>
  <si>
    <t>CC.GRCR014-gray</t>
  </si>
  <si>
    <t>CC.GRCR015-gray</t>
  </si>
  <si>
    <t>CC.GRCR016-gray</t>
  </si>
  <si>
    <t>CC.GRCR017-gray</t>
  </si>
  <si>
    <t>CC.GRCR018-gray</t>
  </si>
  <si>
    <t>CC.GRCR019-gray</t>
  </si>
  <si>
    <t>CC.GRCR020-gray</t>
  </si>
  <si>
    <t>CC.GRCR001-black</t>
  </si>
  <si>
    <t>CC.GRCR002-black</t>
  </si>
  <si>
    <t>CC.GRCR003-black</t>
  </si>
  <si>
    <t>CC.GRCR004-black</t>
  </si>
  <si>
    <t>CC.GRCR005-black</t>
  </si>
  <si>
    <t>CC.GRCR006-black</t>
  </si>
  <si>
    <t>CC.GRCR007-black</t>
  </si>
  <si>
    <t>CC.GRCR008-black</t>
  </si>
  <si>
    <t>CC.GRCR009-black</t>
  </si>
  <si>
    <t>CC.GRCR010-black</t>
  </si>
  <si>
    <t>CC.GRCR011-black</t>
  </si>
  <si>
    <t>CC.GRCR012-black</t>
  </si>
  <si>
    <t>CC.GRCR013-black</t>
  </si>
  <si>
    <t>CC.GRCR014-black</t>
  </si>
  <si>
    <t>CC.GRCR015-black</t>
  </si>
  <si>
    <t>CC.GRCR016-black</t>
  </si>
  <si>
    <t>CC.GRCR017-black</t>
  </si>
  <si>
    <t>CC.GRCR018-black</t>
  </si>
  <si>
    <t>CC.GRCR019-black</t>
  </si>
  <si>
    <t>CC.GRCR020-black</t>
  </si>
  <si>
    <t>CC.GRCR001-white</t>
  </si>
  <si>
    <t>CC.GRCR002-white</t>
  </si>
  <si>
    <t>CC.GRCR003-white</t>
  </si>
  <si>
    <t>CC.GRCR004-white</t>
  </si>
  <si>
    <t>CC.GRCR005-white</t>
  </si>
  <si>
    <t>CC.GRCR006-white</t>
  </si>
  <si>
    <t>CC.GRCR007-white</t>
  </si>
  <si>
    <t>CC.GRCR008-white</t>
  </si>
  <si>
    <t>CC.GRCR009-white</t>
  </si>
  <si>
    <t>CC.GRCR010-white</t>
  </si>
  <si>
    <t>CC.GRCR011-white</t>
  </si>
  <si>
    <t>CC.GRCR012-white</t>
  </si>
  <si>
    <t>CC.GRCR013-white</t>
  </si>
  <si>
    <t>CC.GRCR014-white</t>
  </si>
  <si>
    <t>CC.GRCR015-white</t>
  </si>
  <si>
    <t>CC.GRCR016-white</t>
  </si>
  <si>
    <t>CC.GRCR017-white</t>
  </si>
  <si>
    <t>CC.GRCR018-white</t>
  </si>
  <si>
    <t>CC.GRCR019-white</t>
  </si>
  <si>
    <t>CC.GRCR020-white</t>
  </si>
  <si>
    <t>CC.GRCR001-fluoyellow</t>
  </si>
  <si>
    <t>CC.GRCR002-fluoyellow</t>
  </si>
  <si>
    <t>CC.GRCR003-fluoyellow</t>
  </si>
  <si>
    <t>CC.GRCR004-fluoyellow</t>
  </si>
  <si>
    <t>CC.GRCR005-fluoyellow</t>
  </si>
  <si>
    <t>CC.GRCR006-fluoyellow</t>
  </si>
  <si>
    <t>CC.GRCR007-fluoyellow</t>
  </si>
  <si>
    <t>CC.GRCR008-fluoyellow</t>
  </si>
  <si>
    <t>CC.GRCR009-fluoyellow</t>
  </si>
  <si>
    <t>CC.GRCR010-fluoyellow</t>
  </si>
  <si>
    <t>CC.GRCR011-fluoyellow</t>
  </si>
  <si>
    <t>CC.GRCR012-fluoyellow</t>
  </si>
  <si>
    <t>CC.GRCR013-fluoyellow</t>
  </si>
  <si>
    <t>CC.GRCR014-fluoyellow</t>
  </si>
  <si>
    <t>CC.GRCR015-fluoyellow</t>
  </si>
  <si>
    <t>CC.GRCR016-fluoyellow</t>
  </si>
  <si>
    <t>CC.GRCR017-fluoyellow</t>
  </si>
  <si>
    <t>CC.GRCR018-fluoyellow</t>
  </si>
  <si>
    <t>CC.GRCR019-fluoyellow</t>
  </si>
  <si>
    <t>CC.GRCR020-fluoyellow</t>
  </si>
  <si>
    <t>CC.GRCR001-fluoorange</t>
  </si>
  <si>
    <t>CC.GRCR002-fluoorange</t>
  </si>
  <si>
    <t>CC.GRCR003-fluoorange</t>
  </si>
  <si>
    <t>CC.GRCR004-fluoorange</t>
  </si>
  <si>
    <t>CC.GRCR005-fluoorange</t>
  </si>
  <si>
    <t>CC.GRCR006-fluoorange</t>
  </si>
  <si>
    <t>CC.GRCR007-fluoorange</t>
  </si>
  <si>
    <t>CC.GRCR008-fluoorange</t>
  </si>
  <si>
    <t>CC.GRCR009-fluoorange</t>
  </si>
  <si>
    <t>CC.GRCR010-fluoorange</t>
  </si>
  <si>
    <t>CC.GRCR011-fluoorange</t>
  </si>
  <si>
    <t>CC.GRCR012-fluoorange</t>
  </si>
  <si>
    <t>CC.GRCR013-fluoorange</t>
  </si>
  <si>
    <t>CC.GRCR014-fluoorange</t>
  </si>
  <si>
    <t>CC.GRCR015-fluoorange</t>
  </si>
  <si>
    <t>CC.GRCR016-fluoorange</t>
  </si>
  <si>
    <t>CC.GRCR017-fluoorange</t>
  </si>
  <si>
    <t>CC.GRCR018-fluoorange</t>
  </si>
  <si>
    <t>CC.GRCR019-fluoorange</t>
  </si>
  <si>
    <t>CC.GRCR020-fluoorange</t>
  </si>
  <si>
    <t>CC.GRCR001-fluopink</t>
  </si>
  <si>
    <t>CC.GRCR002-fluopink</t>
  </si>
  <si>
    <t>CC.GRCR003-fluopink</t>
  </si>
  <si>
    <t>CC.GRCR004-fluopink</t>
  </si>
  <si>
    <t>CC.GRCR005-fluopink</t>
  </si>
  <si>
    <t>CC.GRCR006-fluopink</t>
  </si>
  <si>
    <t>CC.GRCR007-fluopink</t>
  </si>
  <si>
    <t>CC.GRCR008-fluopink</t>
  </si>
  <si>
    <t>CC.GRCR009-fluopink</t>
  </si>
  <si>
    <t>CC.GRCR010-fluopink</t>
  </si>
  <si>
    <t>CC.GRCR011-fluopink</t>
  </si>
  <si>
    <t>CC.GRCR012-fluopink</t>
  </si>
  <si>
    <t>CC.GRCR013-fluopink</t>
  </si>
  <si>
    <t>CC.GRCR014-fluopink</t>
  </si>
  <si>
    <t>CC.GRCR015-fluopink</t>
  </si>
  <si>
    <t>CC.GRCR016-fluopink</t>
  </si>
  <si>
    <t>CC.GRCR017-fluopink</t>
  </si>
  <si>
    <t>CC.GRCR018-fluopink</t>
  </si>
  <si>
    <t>CC.GRCR019-fluopink</t>
  </si>
  <si>
    <t>CC.GRCR020-fluopink</t>
  </si>
  <si>
    <t>CC.GRCR001-fluogreen</t>
  </si>
  <si>
    <t>CC.GRCR002-fluogreen</t>
  </si>
  <si>
    <t>CC.GRCR003-fluogreen</t>
  </si>
  <si>
    <t>CC.GRCR004-fluogreen</t>
  </si>
  <si>
    <t>CC.GRCR005-fluogreen</t>
  </si>
  <si>
    <t>CC.GRCR006-fluogreen</t>
  </si>
  <si>
    <t>CC.GRCR007-fluogreen</t>
  </si>
  <si>
    <t>CC.GRCR008-fluogreen</t>
  </si>
  <si>
    <t>CC.GRCR009-fluogreen</t>
  </si>
  <si>
    <t>CC.GRCR010-fluogreen</t>
  </si>
  <si>
    <t>CC.GRCR011-fluogreen</t>
  </si>
  <si>
    <t>CC.GRCR012-fluogreen</t>
  </si>
  <si>
    <t>CC.GRCR013-fluogreen</t>
  </si>
  <si>
    <t>CC.GRCR014-fluogreen</t>
  </si>
  <si>
    <t>CC.GRCR015-fluogreen</t>
  </si>
  <si>
    <t>CC.GRCR016-fluogreen</t>
  </si>
  <si>
    <t>CC.GRCR017-fluogreen</t>
  </si>
  <si>
    <t>CC.GRCR018-fluogreen</t>
  </si>
  <si>
    <t>CC.GRCR019-fluogreen</t>
  </si>
  <si>
    <t>CC.GRCR020-fluogreen</t>
  </si>
  <si>
    <t>CC.GRSC001-yellow</t>
  </si>
  <si>
    <t>CC.GRSC002-yellow</t>
  </si>
  <si>
    <t>CC.GRSC003-yellow</t>
  </si>
  <si>
    <t>CC.GRSC004-yellow</t>
  </si>
  <si>
    <t>CC.GRSC005-yellow</t>
  </si>
  <si>
    <t>CC.GRSC006-yellow</t>
  </si>
  <si>
    <t>CC.GRSC007-yellow</t>
  </si>
  <si>
    <t>CC.GRSC008-yellow</t>
  </si>
  <si>
    <t>CC.GRSC009-yellow</t>
  </si>
  <si>
    <t>CC.GRSC010-yellow</t>
  </si>
  <si>
    <t>CC.GRSC011-yellow</t>
  </si>
  <si>
    <t>CC.GRSC012-yellow</t>
  </si>
  <si>
    <t>CC.GRSC013-yellow</t>
  </si>
  <si>
    <t>CC.GRSC001-orange</t>
  </si>
  <si>
    <t>CC.GRSC002-orange</t>
  </si>
  <si>
    <t>CC.GRSC003-orange</t>
  </si>
  <si>
    <t>CC.GRSC004-orange</t>
  </si>
  <si>
    <t>CC.GRSC005-orange</t>
  </si>
  <si>
    <t>CC.GRSC006-orange</t>
  </si>
  <si>
    <t>CC.GRSC007-orange</t>
  </si>
  <si>
    <t>CC.GRSC008-orange</t>
  </si>
  <si>
    <t>CC.GRSC009-orange</t>
  </si>
  <si>
    <t>CC.GRSC010-orange</t>
  </si>
  <si>
    <t>CC.GRSC011-orange</t>
  </si>
  <si>
    <t>CC.GRSC012-orange</t>
  </si>
  <si>
    <t>CC.GRSC013-orange</t>
  </si>
  <si>
    <t>CC.GRSC001-red</t>
  </si>
  <si>
    <t>CC.GRSC002-red</t>
  </si>
  <si>
    <t>CC.GRSC003-red</t>
  </si>
  <si>
    <t>CC.GRSC004-red</t>
  </si>
  <si>
    <t>CC.GRSC005-red</t>
  </si>
  <si>
    <t>CC.GRSC006-red</t>
  </si>
  <si>
    <t>CC.GRSC007-red</t>
  </si>
  <si>
    <t>CC.GRSC008-red</t>
  </si>
  <si>
    <t>CC.GRSC009-red</t>
  </si>
  <si>
    <t>CC.GRSC010-red</t>
  </si>
  <si>
    <t>CC.GRSC011-red</t>
  </si>
  <si>
    <t>CC.GRSC012-red</t>
  </si>
  <si>
    <t>CC.GRSC013-red</t>
  </si>
  <si>
    <t>CC.GRSC001-purple</t>
  </si>
  <si>
    <t>CC.GRSC002-purple</t>
  </si>
  <si>
    <t>CC.GRSC003-purple</t>
  </si>
  <si>
    <t>CC.GRSC004-purple</t>
  </si>
  <si>
    <t>CC.GRSC005-purple</t>
  </si>
  <si>
    <t>CC.GRSC006-purple</t>
  </si>
  <si>
    <t>CC.GRSC007-purple</t>
  </si>
  <si>
    <t>CC.GRSC008-purple</t>
  </si>
  <si>
    <t>CC.GRSC009-purple</t>
  </si>
  <si>
    <t>CC.GRSC010-purple</t>
  </si>
  <si>
    <t>CC.GRSC011-purple</t>
  </si>
  <si>
    <t>CC.GRSC012-purple</t>
  </si>
  <si>
    <t>CC.GRSC013-purple</t>
  </si>
  <si>
    <t>CC.GRSC001-blue</t>
  </si>
  <si>
    <t>CC.GRSC002-blue</t>
  </si>
  <si>
    <t>CC.GRSC003-blue</t>
  </si>
  <si>
    <t>CC.GRSC004-blue</t>
  </si>
  <si>
    <t>CC.GRSC005-blue</t>
  </si>
  <si>
    <t>CC.GRSC006-blue</t>
  </si>
  <si>
    <t>CC.GRSC007-blue</t>
  </si>
  <si>
    <t>CC.GRSC008-blue</t>
  </si>
  <si>
    <t>CC.GRSC009-blue</t>
  </si>
  <si>
    <t>CC.GRSC010-blue</t>
  </si>
  <si>
    <t>CC.GRSC011-blue</t>
  </si>
  <si>
    <t>CC.GRSC012-blue</t>
  </si>
  <si>
    <t>CC.GRSC013-blue</t>
  </si>
  <si>
    <t>CC.GRSC001-mint</t>
  </si>
  <si>
    <t>CC.GRSC002-mint</t>
  </si>
  <si>
    <t>CC.GRSC003-mint</t>
  </si>
  <si>
    <t>CC.GRSC004-mint</t>
  </si>
  <si>
    <t>CC.GRSC005-mint</t>
  </si>
  <si>
    <t>CC.GRSC006-mint</t>
  </si>
  <si>
    <t>CC.GRSC007-mint</t>
  </si>
  <si>
    <t>CC.GRSC008-mint</t>
  </si>
  <si>
    <t>CC.GRSC009-mint</t>
  </si>
  <si>
    <t>CC.GRSC010-mint</t>
  </si>
  <si>
    <t>CC.GRSC011-mint</t>
  </si>
  <si>
    <t>CC.GRSC012-mint</t>
  </si>
  <si>
    <t>CC.GRSC013-mint</t>
  </si>
  <si>
    <t>CC.GRSC001-green</t>
  </si>
  <si>
    <t>CC.GRSC002-green</t>
  </si>
  <si>
    <t>CC.GRSC003-green</t>
  </si>
  <si>
    <t>CC.GRSC004-green</t>
  </si>
  <si>
    <t>CC.GRSC005-green</t>
  </si>
  <si>
    <t>CC.GRSC006-green</t>
  </si>
  <si>
    <t>CC.GRSC007-green</t>
  </si>
  <si>
    <t>CC.GRSC008-green</t>
  </si>
  <si>
    <t>CC.GRSC009-green</t>
  </si>
  <si>
    <t>CC.GRSC010-green</t>
  </si>
  <si>
    <t>CC.GRSC011-green</t>
  </si>
  <si>
    <t>CC.GRSC012-green</t>
  </si>
  <si>
    <t>CC.GRSC013-green</t>
  </si>
  <si>
    <t>CC.GRSC001-grey</t>
  </si>
  <si>
    <t>CC.GRSC002-grey</t>
  </si>
  <si>
    <t>CC.GRSC003-grey</t>
  </si>
  <si>
    <t>CC.GRSC004-grey</t>
  </si>
  <si>
    <t>CC.GRSC005-grey</t>
  </si>
  <si>
    <t>CC.GRSC006-grey</t>
  </si>
  <si>
    <t>CC.GRSC007-grey</t>
  </si>
  <si>
    <t>CC.GRSC008-grey</t>
  </si>
  <si>
    <t>CC.GRSC009-grey</t>
  </si>
  <si>
    <t>CC.GRSC010-grey</t>
  </si>
  <si>
    <t>CC.GRSC011-grey</t>
  </si>
  <si>
    <t>CC.GRSC012-grey</t>
  </si>
  <si>
    <t>CC.GRSC013-grey</t>
  </si>
  <si>
    <t>CC.GRSC001-black</t>
  </si>
  <si>
    <t>CC.GRSC002-black</t>
  </si>
  <si>
    <t>CC.GRSC003-black</t>
  </si>
  <si>
    <t>CC.GRSC004-black</t>
  </si>
  <si>
    <t>CC.GRSC005-black</t>
  </si>
  <si>
    <t>CC.GRSC006-black</t>
  </si>
  <si>
    <t>CC.GRSC007-black</t>
  </si>
  <si>
    <t>CC.GRSC008-black</t>
  </si>
  <si>
    <t>CC.GRSC009-black</t>
  </si>
  <si>
    <t>CC.GRSC010-black</t>
  </si>
  <si>
    <t>CC.GRSC011-black</t>
  </si>
  <si>
    <t>CC.GRSC012-black</t>
  </si>
  <si>
    <t>CC.GRSC013-black</t>
  </si>
  <si>
    <t>CC.GRSC001-white</t>
  </si>
  <si>
    <t>CC.GRSC002-white</t>
  </si>
  <si>
    <t>CC.GRSC003-white</t>
  </si>
  <si>
    <t>CC.GRSC004-white</t>
  </si>
  <si>
    <t>CC.GRSC005-white</t>
  </si>
  <si>
    <t>CC.GRSC006-white</t>
  </si>
  <si>
    <t>CC.GRSC007-white</t>
  </si>
  <si>
    <t>CC.GRSC008-white</t>
  </si>
  <si>
    <t>CC.GRSC009-white</t>
  </si>
  <si>
    <t>CC.GRSC010-white</t>
  </si>
  <si>
    <t>CC.GRSC011-white</t>
  </si>
  <si>
    <t>CC.GRSC012-white</t>
  </si>
  <si>
    <t>CC.GRSC013-white</t>
  </si>
  <si>
    <t>CC.GRSC001-fluoyellow</t>
  </si>
  <si>
    <t>CC.GRSC002-fluoyellow</t>
  </si>
  <si>
    <t>CC.GRSC003-fluoyellow</t>
  </si>
  <si>
    <t>CC.GRSC004-fluoyellow</t>
  </si>
  <si>
    <t>CC.GRSC005-fluoyellow</t>
  </si>
  <si>
    <t>CC.GRSC006-fluoyellow</t>
  </si>
  <si>
    <t>CC.GRSC007-fluoyellow</t>
  </si>
  <si>
    <t>CC.GRSC008-fluoyellow</t>
  </si>
  <si>
    <t>CC.GRSC009-fluoyellow</t>
  </si>
  <si>
    <t>CC.GRSC010-fluoyellow</t>
  </si>
  <si>
    <t>CC.GRSC011-fluoyellow</t>
  </si>
  <si>
    <t>CC.GRSC012-fluoyellow</t>
  </si>
  <si>
    <t>CC.GRSC013-fluoyellow</t>
  </si>
  <si>
    <t>CC.GRSC001-fluoorange</t>
  </si>
  <si>
    <t>CC.GRSC002-fluoorange</t>
  </si>
  <si>
    <t>CC.GRSC003-fluoorange</t>
  </si>
  <si>
    <t>CC.GRSC004-fluoorange</t>
  </si>
  <si>
    <t>CC.GRSC005-fluoorange</t>
  </si>
  <si>
    <t>CC.GRSC006-fluoorange</t>
  </si>
  <si>
    <t>CC.GRSC007-fluoorange</t>
  </si>
  <si>
    <t>CC.GRSC008-fluoorange</t>
  </si>
  <si>
    <t>CC.GRSC009-fluoorange</t>
  </si>
  <si>
    <t>CC.GRSC010-fluoorange</t>
  </si>
  <si>
    <t>CC.GRSC011-fluoorange</t>
  </si>
  <si>
    <t>CC.GRSC012-fluoorange</t>
  </si>
  <si>
    <t>CC.GRSC013-fluoorange</t>
  </si>
  <si>
    <t>CC.GRSC001-fluopink</t>
  </si>
  <si>
    <t>CC.GRSC002-fluopink</t>
  </si>
  <si>
    <t>CC.GRSC003-fluopink</t>
  </si>
  <si>
    <t>CC.GRSC004-fluopink</t>
  </si>
  <si>
    <t>CC.GRSC005-fluopink</t>
  </si>
  <si>
    <t>CC.GRSC006-fluopink</t>
  </si>
  <si>
    <t>CC.GRSC007-fluopink</t>
  </si>
  <si>
    <t>CC.GRSC008-fluopink</t>
  </si>
  <si>
    <t>CC.GRSC009-fluopink</t>
  </si>
  <si>
    <t>CC.GRSC010-fluopink</t>
  </si>
  <si>
    <t>CC.GRSC011-fluopink</t>
  </si>
  <si>
    <t>CC.GRSC012-fluopink</t>
  </si>
  <si>
    <t>CC.GRSC013-fluopink</t>
  </si>
  <si>
    <t>CC.GRSC001-fluogreen</t>
  </si>
  <si>
    <t>CC.GRSC002-fluogreen</t>
  </si>
  <si>
    <t>CC.GRSC003-fluogreen</t>
  </si>
  <si>
    <t>CC.GRSC004-fluogreen</t>
  </si>
  <si>
    <t>CC.GRSC005-fluogreen</t>
  </si>
  <si>
    <t>CC.GRSC006-fluogreen</t>
  </si>
  <si>
    <t>CC.GRSC007-fluogreen</t>
  </si>
  <si>
    <t>CC.GRSC008-fluogreen</t>
  </si>
  <si>
    <t>CC.GRSC009-fluogreen</t>
  </si>
  <si>
    <t>CC.GRSC010-fluogreen</t>
  </si>
  <si>
    <t>CC.GRSC011-fluogreen</t>
  </si>
  <si>
    <t>CC.GRSC012-fluogreen</t>
  </si>
  <si>
    <t>CC.GRSC013-fluogreen</t>
  </si>
  <si>
    <t>CC.VM.00021</t>
  </si>
  <si>
    <t>CC.VM.00022</t>
  </si>
  <si>
    <t>CC.VM.00023</t>
  </si>
  <si>
    <t>CC.VM.00024</t>
  </si>
  <si>
    <t>CC.VM.00025</t>
  </si>
  <si>
    <t>CC.VM.00026</t>
  </si>
  <si>
    <t>CC.VM.00027</t>
  </si>
  <si>
    <t>CC.VM.00028</t>
  </si>
  <si>
    <t>CC.VM.00029</t>
  </si>
  <si>
    <t>CC.VM.00030</t>
  </si>
  <si>
    <t>Artikenummer</t>
  </si>
  <si>
    <t>custom</t>
  </si>
  <si>
    <t>clear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</si>
</sst>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</numFmts>
  <fonts count="4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Akko Rounded Pro"/>
    </font>
    <font>
      <sz val="8"/>
      <color rgb="FF000000"/>
      <name val="Akko Rounded Pro"/>
    </font>
    <font>
      <sz val="9"/>
      <color rgb="FFFFFFFF"/>
      <name val="Akko Rounded Pro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4" tint="-0.499984740745262"/>
      <name val="Calibri"/>
      <family val="2"/>
    </font>
    <font>
      <b/>
      <sz val="11"/>
      <color theme="1" tint="0.14999847407452621"/>
      <name val="Trebuchet MS"/>
      <family val="2"/>
    </font>
    <font>
      <sz val="11"/>
      <color theme="1" tint="0.14999847407452621"/>
      <name val="Trebuchet MS"/>
      <family val="2"/>
    </font>
    <font>
      <b/>
      <sz val="10"/>
      <color theme="1" tint="0.14999847407452621"/>
      <name val="Trebuchet MS"/>
      <family val="2"/>
    </font>
    <font>
      <b/>
      <sz val="48"/>
      <color theme="1" tint="0.14999847407452621"/>
      <name val="Calibri"/>
      <family val="2"/>
      <scheme val="minor"/>
    </font>
    <font>
      <sz val="2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6"/>
      <name val="Calibri"/>
      <family val="2"/>
      <scheme val="minor"/>
    </font>
    <font>
      <sz val="12"/>
      <color theme="1"/>
      <name val="Calibri (Textkörper)_x0000_"/>
    </font>
    <font>
      <b/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8"/>
      <color rgb="FF000000"/>
      <name val="Akko Rounded Pro"/>
    </font>
    <font>
      <sz val="18"/>
      <color theme="0"/>
      <name val="Akko Rounded Pro"/>
    </font>
    <font>
      <sz val="18"/>
      <color rgb="FFFFFFFF"/>
      <name val="Akko Rounded Pro"/>
    </font>
    <font>
      <sz val="18"/>
      <color theme="1"/>
      <name val="Akko Rounded Pro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8"/>
      <color rgb="FF000000"/>
      <name val="Akko Rounded Pro"/>
    </font>
    <font>
      <b/>
      <sz val="18"/>
      <color theme="0"/>
      <name val="Akko Rounded Pro"/>
    </font>
    <font>
      <b/>
      <sz val="18"/>
      <color theme="1"/>
      <name val="Akko Rounded Pro"/>
    </font>
    <font>
      <b/>
      <sz val="18"/>
      <color rgb="FFFFFFFF"/>
      <name val="Akko Rounded Pro"/>
    </font>
    <font>
      <b/>
      <sz val="18"/>
      <color theme="1"/>
      <name val="Calibri"/>
      <family val="2"/>
      <scheme val="minor"/>
    </font>
    <font>
      <b/>
      <sz val="14"/>
      <color rgb="FF000000"/>
      <name val="Akko Rounded Pro"/>
    </font>
    <font>
      <sz val="8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Akko Rounded Pro"/>
    </font>
    <font>
      <sz val="9"/>
      <color theme="0"/>
      <name val="Akko Rounded Pro"/>
    </font>
    <font>
      <sz val="12"/>
      <color theme="0"/>
      <name val="Calibri"/>
      <family val="2"/>
      <scheme val="minor"/>
    </font>
    <font>
      <sz val="72"/>
      <color theme="1"/>
      <name val="Calibri"/>
      <family val="2"/>
      <scheme val="minor"/>
    </font>
    <font>
      <b/>
      <sz val="18"/>
      <color theme="1"/>
      <name val="Calibri (Textkörper)"/>
    </font>
    <font>
      <sz val="18"/>
      <color theme="1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FEFE00"/>
        <bgColor rgb="FF000000"/>
      </patternFill>
    </fill>
    <fill>
      <patternFill patternType="solid">
        <fgColor rgb="FFF9A21A"/>
        <bgColor rgb="FF000000"/>
      </patternFill>
    </fill>
    <fill>
      <patternFill patternType="solid">
        <fgColor rgb="FFFD0D02"/>
        <bgColor rgb="FF000000"/>
      </patternFill>
    </fill>
    <fill>
      <patternFill patternType="solid">
        <fgColor rgb="FFB246CA"/>
        <bgColor rgb="FF000000"/>
      </patternFill>
    </fill>
    <fill>
      <patternFill patternType="solid">
        <fgColor rgb="FF115DC8"/>
        <bgColor rgb="FF000000"/>
      </patternFill>
    </fill>
    <fill>
      <patternFill patternType="solid">
        <fgColor rgb="FF9CD5E8"/>
        <bgColor rgb="FF000000"/>
      </patternFill>
    </fill>
    <fill>
      <patternFill patternType="solid">
        <fgColor rgb="FF0C8934"/>
        <bgColor rgb="FF000000"/>
      </patternFill>
    </fill>
    <fill>
      <patternFill patternType="solid">
        <fgColor rgb="FFA8A8A8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E00FE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96FEA"/>
        <bgColor rgb="FF000000"/>
      </patternFill>
    </fill>
    <fill>
      <patternFill patternType="solid">
        <fgColor rgb="FFF0F2C5"/>
        <bgColor rgb="FF000000"/>
      </patternFill>
    </fill>
    <fill>
      <patternFill patternType="solid">
        <fgColor rgb="FFEAC48C"/>
        <bgColor rgb="FF000000"/>
      </patternFill>
    </fill>
    <fill>
      <patternFill patternType="solid">
        <fgColor rgb="FFEC9995"/>
        <bgColor rgb="FF000000"/>
      </patternFill>
    </fill>
    <fill>
      <patternFill patternType="solid">
        <fgColor rgb="FFEB96DD"/>
        <bgColor rgb="FF000000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rgb="FF8CE98C"/>
        <bgColor rgb="FF000000"/>
      </patternFill>
    </fill>
    <fill>
      <patternFill patternType="solid">
        <fgColor rgb="FFEA88EA"/>
        <bgColor rgb="FF000000"/>
      </patternFill>
    </fill>
    <fill>
      <patternFill patternType="solid">
        <fgColor rgb="FFEABF4B"/>
        <bgColor rgb="FF000000"/>
      </patternFill>
    </fill>
    <fill>
      <patternFill patternType="solid">
        <fgColor rgb="FFE5E863"/>
        <bgColor rgb="FF000000"/>
      </patternFill>
    </fill>
    <fill>
      <patternFill patternType="solid">
        <fgColor rgb="FF9EEBE8"/>
        <bgColor rgb="FF000000"/>
      </patternFill>
    </fill>
    <fill>
      <patternFill patternType="solid">
        <fgColor rgb="FFD3A1EB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A76EB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DFBF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B57F3"/>
        <bgColor indexed="64"/>
      </patternFill>
    </fill>
    <fill>
      <patternFill patternType="solid">
        <fgColor rgb="FF73F43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FF84E"/>
        <bgColor indexed="64"/>
      </patternFill>
    </fill>
    <fill>
      <patternFill patternType="solid">
        <fgColor rgb="FFF17F3A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rgb="FF000000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AEAAAA"/>
      </left>
      <right style="thin">
        <color rgb="FFAEAAAA"/>
      </right>
      <top style="thin">
        <color rgb="FFAEAAAA"/>
      </top>
      <bottom style="thin">
        <color rgb="FFAEAAAA"/>
      </bottom>
      <diagonal/>
    </border>
    <border>
      <left style="thin">
        <color rgb="FFAEAAAA"/>
      </left>
      <right style="thin">
        <color rgb="FFAEAAAA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AEAAAA"/>
      </left>
      <right style="thin">
        <color rgb="FFAEAAAA"/>
      </right>
      <top style="medium">
        <color indexed="64"/>
      </top>
      <bottom/>
      <diagonal/>
    </border>
    <border>
      <left style="thin">
        <color rgb="FFAEAAAA"/>
      </left>
      <right style="thin">
        <color rgb="FFAEAAAA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476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Fill="1" applyAlignment="1">
      <alignment horizontal="center"/>
    </xf>
    <xf numFmtId="49" fontId="5" fillId="2" borderId="0" xfId="0" applyNumberFormat="1" applyFont="1" applyFill="1" applyAlignment="1">
      <alignment horizontal="center" vertical="center" wrapText="1"/>
    </xf>
    <xf numFmtId="49" fontId="5" fillId="3" borderId="0" xfId="0" applyNumberFormat="1" applyFont="1" applyFill="1" applyAlignment="1">
      <alignment horizontal="center" vertical="center" wrapText="1"/>
    </xf>
    <xf numFmtId="49" fontId="5" fillId="4" borderId="0" xfId="0" applyNumberFormat="1" applyFont="1" applyFill="1" applyAlignment="1">
      <alignment horizontal="center" vertical="center" wrapText="1"/>
    </xf>
    <xf numFmtId="49" fontId="5" fillId="5" borderId="0" xfId="0" applyNumberFormat="1" applyFont="1" applyFill="1" applyAlignment="1">
      <alignment horizontal="center" vertical="center" wrapText="1"/>
    </xf>
    <xf numFmtId="49" fontId="5" fillId="6" borderId="0" xfId="0" applyNumberFormat="1" applyFont="1" applyFill="1" applyAlignment="1">
      <alignment horizontal="center" vertical="center" wrapText="1"/>
    </xf>
    <xf numFmtId="49" fontId="5" fillId="7" borderId="0" xfId="0" applyNumberFormat="1" applyFont="1" applyFill="1" applyAlignment="1">
      <alignment horizontal="center" vertical="center" wrapText="1"/>
    </xf>
    <xf numFmtId="49" fontId="5" fillId="8" borderId="0" xfId="0" applyNumberFormat="1" applyFont="1" applyFill="1" applyAlignment="1">
      <alignment horizontal="center" vertical="center" wrapText="1"/>
    </xf>
    <xf numFmtId="49" fontId="5" fillId="9" borderId="0" xfId="0" applyNumberFormat="1" applyFont="1" applyFill="1" applyAlignment="1">
      <alignment horizontal="center" vertical="center" wrapText="1"/>
    </xf>
    <xf numFmtId="49" fontId="7" fillId="10" borderId="0" xfId="0" applyNumberFormat="1" applyFont="1" applyFill="1" applyAlignment="1">
      <alignment horizontal="center" vertical="center" wrapText="1"/>
    </xf>
    <xf numFmtId="49" fontId="5" fillId="11" borderId="0" xfId="0" applyNumberFormat="1" applyFont="1" applyFill="1" applyAlignment="1">
      <alignment horizontal="center" vertical="center" wrapText="1"/>
    </xf>
    <xf numFmtId="49" fontId="5" fillId="12" borderId="0" xfId="0" applyNumberFormat="1" applyFont="1" applyFill="1" applyAlignment="1">
      <alignment horizontal="center" vertical="center" wrapText="1"/>
    </xf>
    <xf numFmtId="49" fontId="5" fillId="13" borderId="0" xfId="0" applyNumberFormat="1" applyFont="1" applyFill="1" applyAlignment="1">
      <alignment horizontal="center" vertical="center" wrapText="1"/>
    </xf>
    <xf numFmtId="44" fontId="0" fillId="0" borderId="0" xfId="1" applyFont="1"/>
    <xf numFmtId="44" fontId="0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 wrapText="1"/>
    </xf>
    <xf numFmtId="44" fontId="4" fillId="0" borderId="0" xfId="1" applyFont="1" applyFill="1" applyAlignment="1">
      <alignment horizontal="center" wrapText="1"/>
    </xf>
    <xf numFmtId="49" fontId="5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0" fontId="5" fillId="0" borderId="4" xfId="2" applyNumberFormat="1" applyFont="1" applyFill="1" applyBorder="1" applyAlignment="1">
      <alignment horizontal="center" vertical="center" wrapText="1"/>
    </xf>
    <xf numFmtId="0" fontId="5" fillId="0" borderId="6" xfId="2" applyNumberFormat="1" applyFont="1" applyFill="1" applyBorder="1" applyAlignment="1">
      <alignment horizontal="center" vertical="center" wrapText="1"/>
    </xf>
    <xf numFmtId="0" fontId="5" fillId="0" borderId="9" xfId="2" applyNumberFormat="1" applyFont="1" applyFill="1" applyBorder="1" applyAlignment="1">
      <alignment horizontal="center" vertical="center" wrapText="1"/>
    </xf>
    <xf numFmtId="0" fontId="5" fillId="0" borderId="0" xfId="2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horizontal="right" vertical="center"/>
    </xf>
    <xf numFmtId="49" fontId="12" fillId="0" borderId="0" xfId="0" applyNumberFormat="1" applyFont="1" applyAlignment="1">
      <alignment horizontal="right" vertical="center"/>
    </xf>
    <xf numFmtId="49" fontId="13" fillId="0" borderId="0" xfId="0" applyNumberFormat="1" applyFont="1" applyAlignment="1">
      <alignment horizontal="right" vertical="center"/>
    </xf>
    <xf numFmtId="0" fontId="8" fillId="0" borderId="0" xfId="0" applyFont="1"/>
    <xf numFmtId="0" fontId="4" fillId="15" borderId="0" xfId="0" applyFont="1" applyFill="1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4" fontId="4" fillId="0" borderId="0" xfId="1" applyFont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44" fontId="0" fillId="0" borderId="0" xfId="1" applyFont="1" applyAlignment="1">
      <alignment horizontal="center" vertical="center"/>
    </xf>
    <xf numFmtId="0" fontId="0" fillId="0" borderId="0" xfId="2" applyNumberFormat="1" applyFont="1" applyBorder="1" applyAlignment="1">
      <alignment horizontal="center" vertical="center"/>
    </xf>
    <xf numFmtId="0" fontId="0" fillId="0" borderId="0" xfId="2" applyNumberFormat="1" applyFont="1" applyFill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4" fontId="0" fillId="0" borderId="4" xfId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4" fontId="0" fillId="0" borderId="6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/>
    </xf>
    <xf numFmtId="44" fontId="0" fillId="0" borderId="6" xfId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44" fontId="0" fillId="0" borderId="0" xfId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44" fontId="4" fillId="0" borderId="15" xfId="1" applyFont="1" applyBorder="1" applyAlignment="1">
      <alignment horizont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4" fontId="4" fillId="0" borderId="0" xfId="1" applyFont="1" applyBorder="1" applyAlignment="1">
      <alignment horizontal="center" vertical="center" wrapText="1"/>
    </xf>
    <xf numFmtId="0" fontId="4" fillId="15" borderId="0" xfId="0" applyFont="1" applyFill="1" applyAlignment="1">
      <alignment horizontal="center" vertical="center"/>
    </xf>
    <xf numFmtId="44" fontId="0" fillId="0" borderId="10" xfId="1" applyFont="1" applyBorder="1" applyAlignment="1">
      <alignment horizontal="center" vertical="center"/>
    </xf>
    <xf numFmtId="0" fontId="4" fillId="0" borderId="18" xfId="0" applyFont="1" applyBorder="1" applyAlignment="1">
      <alignment horizontal="center" wrapText="1"/>
    </xf>
    <xf numFmtId="44" fontId="4" fillId="0" borderId="14" xfId="1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/>
    </xf>
    <xf numFmtId="44" fontId="0" fillId="0" borderId="8" xfId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4" fontId="9" fillId="16" borderId="0" xfId="1" applyFont="1" applyFill="1"/>
    <xf numFmtId="0" fontId="4" fillId="16" borderId="0" xfId="0" applyFont="1" applyFill="1"/>
    <xf numFmtId="44" fontId="4" fillId="15" borderId="0" xfId="0" applyNumberFormat="1" applyFont="1" applyFill="1" applyAlignment="1">
      <alignment horizontal="center"/>
    </xf>
    <xf numFmtId="1" fontId="4" fillId="15" borderId="0" xfId="0" applyNumberFormat="1" applyFont="1" applyFill="1" applyAlignment="1">
      <alignment horizontal="center"/>
    </xf>
    <xf numFmtId="44" fontId="9" fillId="15" borderId="0" xfId="1" applyFont="1" applyFill="1" applyAlignment="1">
      <alignment horizontal="center"/>
    </xf>
    <xf numFmtId="0" fontId="4" fillId="15" borderId="0" xfId="0" applyFont="1" applyFill="1" applyAlignment="1">
      <alignment horizontal="center"/>
    </xf>
    <xf numFmtId="44" fontId="4" fillId="0" borderId="14" xfId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44" fontId="2" fillId="0" borderId="10" xfId="1" applyFont="1" applyBorder="1" applyAlignment="1">
      <alignment horizontal="center" vertical="center" wrapText="1"/>
    </xf>
    <xf numFmtId="44" fontId="4" fillId="0" borderId="6" xfId="1" applyFont="1" applyBorder="1" applyAlignment="1">
      <alignment horizontal="center" wrapText="1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 wrapText="1"/>
    </xf>
    <xf numFmtId="0" fontId="18" fillId="0" borderId="5" xfId="0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44" fontId="2" fillId="0" borderId="1" xfId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4" fontId="0" fillId="0" borderId="3" xfId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4" fontId="4" fillId="0" borderId="10" xfId="1" applyFont="1" applyBorder="1" applyAlignment="1">
      <alignment horizontal="center" wrapText="1"/>
    </xf>
    <xf numFmtId="49" fontId="6" fillId="3" borderId="0" xfId="0" applyNumberFormat="1" applyFont="1" applyFill="1" applyAlignment="1">
      <alignment horizontal="center" vertical="center" wrapText="1"/>
    </xf>
    <xf numFmtId="49" fontId="6" fillId="4" borderId="0" xfId="0" applyNumberFormat="1" applyFont="1" applyFill="1" applyAlignment="1">
      <alignment horizontal="center" vertical="center" wrapText="1"/>
    </xf>
    <xf numFmtId="49" fontId="6" fillId="5" borderId="0" xfId="0" applyNumberFormat="1" applyFont="1" applyFill="1" applyAlignment="1">
      <alignment horizontal="center" vertical="center" wrapText="1"/>
    </xf>
    <xf numFmtId="44" fontId="0" fillId="0" borderId="0" xfId="1" applyFont="1" applyAlignment="1">
      <alignment vertical="center"/>
    </xf>
    <xf numFmtId="44" fontId="4" fillId="0" borderId="0" xfId="1" applyFont="1" applyFill="1" applyAlignment="1">
      <alignment horizontal="center" vertical="center" wrapText="1"/>
    </xf>
    <xf numFmtId="44" fontId="0" fillId="0" borderId="4" xfId="1" applyFont="1" applyBorder="1" applyAlignment="1">
      <alignment vertical="center"/>
    </xf>
    <xf numFmtId="44" fontId="0" fillId="0" borderId="6" xfId="1" applyFont="1" applyBorder="1" applyAlignment="1">
      <alignment vertical="center"/>
    </xf>
    <xf numFmtId="44" fontId="0" fillId="0" borderId="9" xfId="1" applyFont="1" applyBorder="1" applyAlignment="1">
      <alignment vertical="center"/>
    </xf>
    <xf numFmtId="0" fontId="0" fillId="16" borderId="0" xfId="0" applyFill="1"/>
    <xf numFmtId="0" fontId="21" fillId="19" borderId="2" xfId="2" applyNumberFormat="1" applyFont="1" applyFill="1" applyBorder="1" applyAlignment="1">
      <alignment horizontal="center" vertical="center" wrapText="1"/>
    </xf>
    <xf numFmtId="0" fontId="21" fillId="20" borderId="3" xfId="2" applyNumberFormat="1" applyFont="1" applyFill="1" applyBorder="1" applyAlignment="1">
      <alignment horizontal="center" vertical="center" wrapText="1"/>
    </xf>
    <xf numFmtId="0" fontId="22" fillId="21" borderId="3" xfId="2" applyNumberFormat="1" applyFont="1" applyFill="1" applyBorder="1" applyAlignment="1">
      <alignment horizontal="center" vertical="center" wrapText="1"/>
    </xf>
    <xf numFmtId="0" fontId="22" fillId="22" borderId="3" xfId="2" applyNumberFormat="1" applyFont="1" applyFill="1" applyBorder="1" applyAlignment="1">
      <alignment horizontal="center" vertical="center" wrapText="1"/>
    </xf>
    <xf numFmtId="0" fontId="22" fillId="23" borderId="3" xfId="2" applyNumberFormat="1" applyFont="1" applyFill="1" applyBorder="1" applyAlignment="1">
      <alignment horizontal="center" vertical="center" wrapText="1"/>
    </xf>
    <xf numFmtId="0" fontId="21" fillId="31" borderId="3" xfId="2" applyNumberFormat="1" applyFont="1" applyFill="1" applyBorder="1" applyAlignment="1">
      <alignment horizontal="center" vertical="center" wrapText="1"/>
    </xf>
    <xf numFmtId="0" fontId="23" fillId="26" borderId="3" xfId="2" applyNumberFormat="1" applyFont="1" applyFill="1" applyBorder="1" applyAlignment="1">
      <alignment horizontal="center" vertical="center" wrapText="1"/>
    </xf>
    <xf numFmtId="0" fontId="21" fillId="11" borderId="3" xfId="2" applyNumberFormat="1" applyFont="1" applyFill="1" applyBorder="1" applyAlignment="1">
      <alignment horizontal="center" vertical="center" wrapText="1"/>
    </xf>
    <xf numFmtId="0" fontId="21" fillId="27" borderId="3" xfId="2" applyNumberFormat="1" applyFont="1" applyFill="1" applyBorder="1" applyAlignment="1">
      <alignment horizontal="center" vertical="center" wrapText="1"/>
    </xf>
    <xf numFmtId="0" fontId="21" fillId="19" borderId="5" xfId="2" applyNumberFormat="1" applyFont="1" applyFill="1" applyBorder="1" applyAlignment="1">
      <alignment horizontal="center" vertical="center" wrapText="1"/>
    </xf>
    <xf numFmtId="0" fontId="21" fillId="20" borderId="1" xfId="2" applyNumberFormat="1" applyFont="1" applyFill="1" applyBorder="1" applyAlignment="1">
      <alignment horizontal="center" vertical="center" wrapText="1"/>
    </xf>
    <xf numFmtId="0" fontId="22" fillId="21" borderId="1" xfId="2" applyNumberFormat="1" applyFont="1" applyFill="1" applyBorder="1" applyAlignment="1">
      <alignment horizontal="center" vertical="center" wrapText="1"/>
    </xf>
    <xf numFmtId="0" fontId="22" fillId="22" borderId="1" xfId="2" applyNumberFormat="1" applyFont="1" applyFill="1" applyBorder="1" applyAlignment="1">
      <alignment horizontal="center" vertical="center" wrapText="1"/>
    </xf>
    <xf numFmtId="0" fontId="22" fillId="23" borderId="1" xfId="2" applyNumberFormat="1" applyFont="1" applyFill="1" applyBorder="1" applyAlignment="1">
      <alignment horizontal="center" vertical="center" wrapText="1"/>
    </xf>
    <xf numFmtId="0" fontId="21" fillId="31" borderId="1" xfId="2" applyNumberFormat="1" applyFont="1" applyFill="1" applyBorder="1" applyAlignment="1">
      <alignment horizontal="center" vertical="center" wrapText="1"/>
    </xf>
    <xf numFmtId="0" fontId="23" fillId="26" borderId="1" xfId="2" applyNumberFormat="1" applyFont="1" applyFill="1" applyBorder="1" applyAlignment="1">
      <alignment horizontal="center" vertical="center" wrapText="1"/>
    </xf>
    <xf numFmtId="0" fontId="21" fillId="11" borderId="1" xfId="2" applyNumberFormat="1" applyFont="1" applyFill="1" applyBorder="1" applyAlignment="1">
      <alignment horizontal="center" vertical="center" wrapText="1"/>
    </xf>
    <xf numFmtId="0" fontId="21" fillId="27" borderId="1" xfId="2" applyNumberFormat="1" applyFont="1" applyFill="1" applyBorder="1" applyAlignment="1">
      <alignment horizontal="center" vertical="center" wrapText="1"/>
    </xf>
    <xf numFmtId="0" fontId="21" fillId="16" borderId="0" xfId="2" applyNumberFormat="1" applyFont="1" applyFill="1" applyBorder="1" applyAlignment="1">
      <alignment horizontal="center" vertical="center" wrapText="1"/>
    </xf>
    <xf numFmtId="0" fontId="22" fillId="0" borderId="0" xfId="2" applyNumberFormat="1" applyFont="1" applyFill="1" applyBorder="1" applyAlignment="1">
      <alignment horizontal="center" vertical="center" wrapText="1"/>
    </xf>
    <xf numFmtId="0" fontId="21" fillId="0" borderId="0" xfId="2" applyNumberFormat="1" applyFont="1" applyFill="1" applyBorder="1" applyAlignment="1">
      <alignment horizontal="center" vertical="center" wrapText="1"/>
    </xf>
    <xf numFmtId="0" fontId="23" fillId="0" borderId="0" xfId="2" applyNumberFormat="1" applyFont="1" applyFill="1" applyBorder="1" applyAlignment="1">
      <alignment horizontal="center" vertical="center" wrapText="1"/>
    </xf>
    <xf numFmtId="0" fontId="24" fillId="24" borderId="1" xfId="2" applyNumberFormat="1" applyFont="1" applyFill="1" applyBorder="1" applyAlignment="1">
      <alignment horizontal="center" vertical="center" wrapText="1"/>
    </xf>
    <xf numFmtId="0" fontId="24" fillId="28" borderId="3" xfId="2" applyNumberFormat="1" applyFont="1" applyFill="1" applyBorder="1" applyAlignment="1">
      <alignment horizontal="center" vertical="center" wrapText="1"/>
    </xf>
    <xf numFmtId="0" fontId="24" fillId="28" borderId="1" xfId="2" applyNumberFormat="1" applyFont="1" applyFill="1" applyBorder="1" applyAlignment="1">
      <alignment horizontal="center" vertical="center" wrapText="1"/>
    </xf>
    <xf numFmtId="0" fontId="24" fillId="0" borderId="0" xfId="2" applyNumberFormat="1" applyFont="1" applyFill="1" applyBorder="1" applyAlignment="1">
      <alignment horizontal="center" vertical="center" wrapText="1"/>
    </xf>
    <xf numFmtId="0" fontId="2" fillId="0" borderId="0" xfId="0" applyFont="1"/>
    <xf numFmtId="0" fontId="24" fillId="24" borderId="3" xfId="2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4" fontId="0" fillId="0" borderId="33" xfId="1" applyFont="1" applyFill="1" applyBorder="1" applyAlignment="1">
      <alignment horizontal="center" vertical="center"/>
    </xf>
    <xf numFmtId="0" fontId="5" fillId="0" borderId="33" xfId="2" applyNumberFormat="1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5" fillId="0" borderId="15" xfId="2" applyNumberFormat="1" applyFont="1" applyFill="1" applyBorder="1" applyAlignment="1">
      <alignment horizontal="center" vertical="center" wrapText="1"/>
    </xf>
    <xf numFmtId="0" fontId="5" fillId="0" borderId="17" xfId="2" applyNumberFormat="1" applyFont="1" applyFill="1" applyBorder="1" applyAlignment="1">
      <alignment horizontal="center" vertical="center" wrapText="1"/>
    </xf>
    <xf numFmtId="44" fontId="0" fillId="0" borderId="17" xfId="1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 textRotation="90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8" fillId="19" borderId="2" xfId="2" applyNumberFormat="1" applyFont="1" applyFill="1" applyBorder="1" applyAlignment="1">
      <alignment horizontal="center" vertical="center" wrapText="1"/>
    </xf>
    <xf numFmtId="0" fontId="28" fillId="20" borderId="3" xfId="2" applyNumberFormat="1" applyFont="1" applyFill="1" applyBorder="1" applyAlignment="1">
      <alignment horizontal="center" vertical="center" wrapText="1"/>
    </xf>
    <xf numFmtId="0" fontId="29" fillId="21" borderId="3" xfId="2" applyNumberFormat="1" applyFont="1" applyFill="1" applyBorder="1" applyAlignment="1">
      <alignment horizontal="center" vertical="center" wrapText="1"/>
    </xf>
    <xf numFmtId="0" fontId="28" fillId="32" borderId="3" xfId="2" applyNumberFormat="1" applyFont="1" applyFill="1" applyBorder="1" applyAlignment="1">
      <alignment horizontal="center" vertical="center" wrapText="1"/>
    </xf>
    <xf numFmtId="0" fontId="29" fillId="22" borderId="3" xfId="2" applyNumberFormat="1" applyFont="1" applyFill="1" applyBorder="1" applyAlignment="1">
      <alignment horizontal="center" vertical="center" wrapText="1"/>
    </xf>
    <xf numFmtId="0" fontId="29" fillId="23" borderId="3" xfId="2" applyNumberFormat="1" applyFont="1" applyFill="1" applyBorder="1" applyAlignment="1">
      <alignment horizontal="center" vertical="center" wrapText="1"/>
    </xf>
    <xf numFmtId="0" fontId="28" fillId="31" borderId="3" xfId="2" applyNumberFormat="1" applyFont="1" applyFill="1" applyBorder="1" applyAlignment="1">
      <alignment horizontal="center" vertical="center" wrapText="1"/>
    </xf>
    <xf numFmtId="0" fontId="30" fillId="24" borderId="3" xfId="2" applyNumberFormat="1" applyFont="1" applyFill="1" applyBorder="1" applyAlignment="1">
      <alignment horizontal="center" vertical="center" wrapText="1"/>
    </xf>
    <xf numFmtId="0" fontId="30" fillId="25" borderId="3" xfId="2" applyNumberFormat="1" applyFont="1" applyFill="1" applyBorder="1" applyAlignment="1">
      <alignment horizontal="center" vertical="center" wrapText="1"/>
    </xf>
    <xf numFmtId="0" fontId="31" fillId="26" borderId="3" xfId="2" applyNumberFormat="1" applyFont="1" applyFill="1" applyBorder="1" applyAlignment="1">
      <alignment horizontal="center" vertical="center" wrapText="1"/>
    </xf>
    <xf numFmtId="0" fontId="28" fillId="11" borderId="3" xfId="2" applyNumberFormat="1" applyFont="1" applyFill="1" applyBorder="1" applyAlignment="1">
      <alignment horizontal="center" vertical="center" wrapText="1"/>
    </xf>
    <xf numFmtId="0" fontId="28" fillId="30" borderId="3" xfId="2" applyNumberFormat="1" applyFont="1" applyFill="1" applyBorder="1" applyAlignment="1">
      <alignment horizontal="center" vertical="center" wrapText="1"/>
    </xf>
    <xf numFmtId="0" fontId="28" fillId="29" borderId="3" xfId="2" applyNumberFormat="1" applyFont="1" applyFill="1" applyBorder="1" applyAlignment="1">
      <alignment horizontal="center" vertical="center" wrapText="1"/>
    </xf>
    <xf numFmtId="0" fontId="30" fillId="28" borderId="3" xfId="2" applyNumberFormat="1" applyFont="1" applyFill="1" applyBorder="1" applyAlignment="1">
      <alignment horizontal="center" vertical="center" wrapText="1"/>
    </xf>
    <xf numFmtId="0" fontId="28" fillId="27" borderId="3" xfId="2" applyNumberFormat="1" applyFont="1" applyFill="1" applyBorder="1" applyAlignment="1">
      <alignment horizontal="center" vertical="center" wrapText="1"/>
    </xf>
    <xf numFmtId="0" fontId="28" fillId="19" borderId="5" xfId="2" applyNumberFormat="1" applyFont="1" applyFill="1" applyBorder="1" applyAlignment="1">
      <alignment horizontal="center" vertical="center" wrapText="1"/>
    </xf>
    <xf numFmtId="0" fontId="28" fillId="20" borderId="1" xfId="2" applyNumberFormat="1" applyFont="1" applyFill="1" applyBorder="1" applyAlignment="1">
      <alignment horizontal="center" vertical="center" wrapText="1"/>
    </xf>
    <xf numFmtId="0" fontId="29" fillId="21" borderId="1" xfId="2" applyNumberFormat="1" applyFont="1" applyFill="1" applyBorder="1" applyAlignment="1">
      <alignment horizontal="center" vertical="center" wrapText="1"/>
    </xf>
    <xf numFmtId="0" fontId="28" fillId="32" borderId="1" xfId="2" applyNumberFormat="1" applyFont="1" applyFill="1" applyBorder="1" applyAlignment="1">
      <alignment horizontal="center" vertical="center" wrapText="1"/>
    </xf>
    <xf numFmtId="0" fontId="29" fillId="22" borderId="1" xfId="2" applyNumberFormat="1" applyFont="1" applyFill="1" applyBorder="1" applyAlignment="1">
      <alignment horizontal="center" vertical="center" wrapText="1"/>
    </xf>
    <xf numFmtId="0" fontId="29" fillId="23" borderId="1" xfId="2" applyNumberFormat="1" applyFont="1" applyFill="1" applyBorder="1" applyAlignment="1">
      <alignment horizontal="center" vertical="center" wrapText="1"/>
    </xf>
    <xf numFmtId="0" fontId="28" fillId="31" borderId="1" xfId="2" applyNumberFormat="1" applyFont="1" applyFill="1" applyBorder="1" applyAlignment="1">
      <alignment horizontal="center" vertical="center" wrapText="1"/>
    </xf>
    <xf numFmtId="0" fontId="30" fillId="24" borderId="1" xfId="2" applyNumberFormat="1" applyFont="1" applyFill="1" applyBorder="1" applyAlignment="1">
      <alignment horizontal="center" vertical="center" wrapText="1"/>
    </xf>
    <xf numFmtId="0" fontId="30" fillId="25" borderId="1" xfId="2" applyNumberFormat="1" applyFont="1" applyFill="1" applyBorder="1" applyAlignment="1">
      <alignment horizontal="center" vertical="center" wrapText="1"/>
    </xf>
    <xf numFmtId="0" fontId="31" fillId="26" borderId="1" xfId="2" applyNumberFormat="1" applyFont="1" applyFill="1" applyBorder="1" applyAlignment="1">
      <alignment horizontal="center" vertical="center" wrapText="1"/>
    </xf>
    <xf numFmtId="0" fontId="28" fillId="11" borderId="1" xfId="2" applyNumberFormat="1" applyFont="1" applyFill="1" applyBorder="1" applyAlignment="1">
      <alignment horizontal="center" vertical="center" wrapText="1"/>
    </xf>
    <xf numFmtId="0" fontId="28" fillId="30" borderId="1" xfId="2" applyNumberFormat="1" applyFont="1" applyFill="1" applyBorder="1" applyAlignment="1">
      <alignment horizontal="center" vertical="center" wrapText="1"/>
    </xf>
    <xf numFmtId="0" fontId="28" fillId="29" borderId="1" xfId="2" applyNumberFormat="1" applyFont="1" applyFill="1" applyBorder="1" applyAlignment="1">
      <alignment horizontal="center" vertical="center" wrapText="1"/>
    </xf>
    <xf numFmtId="0" fontId="30" fillId="28" borderId="1" xfId="2" applyNumberFormat="1" applyFont="1" applyFill="1" applyBorder="1" applyAlignment="1">
      <alignment horizontal="center" vertical="center" wrapText="1"/>
    </xf>
    <xf numFmtId="0" fontId="28" fillId="27" borderId="1" xfId="2" applyNumberFormat="1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49" fontId="31" fillId="0" borderId="0" xfId="0" applyNumberFormat="1" applyFont="1" applyAlignment="1">
      <alignment horizontal="center" vertical="center" wrapText="1"/>
    </xf>
    <xf numFmtId="0" fontId="28" fillId="19" borderId="16" xfId="2" applyNumberFormat="1" applyFont="1" applyFill="1" applyBorder="1" applyAlignment="1">
      <alignment horizontal="center" vertical="center" wrapText="1"/>
    </xf>
    <xf numFmtId="0" fontId="28" fillId="20" borderId="10" xfId="2" applyNumberFormat="1" applyFont="1" applyFill="1" applyBorder="1" applyAlignment="1">
      <alignment horizontal="center" vertical="center" wrapText="1"/>
    </xf>
    <xf numFmtId="0" fontId="29" fillId="21" borderId="10" xfId="2" applyNumberFormat="1" applyFont="1" applyFill="1" applyBorder="1" applyAlignment="1">
      <alignment horizontal="center" vertical="center" wrapText="1"/>
    </xf>
    <xf numFmtId="0" fontId="28" fillId="32" borderId="10" xfId="2" applyNumberFormat="1" applyFont="1" applyFill="1" applyBorder="1" applyAlignment="1">
      <alignment horizontal="center" vertical="center" wrapText="1"/>
    </xf>
    <xf numFmtId="0" fontId="29" fillId="22" borderId="10" xfId="2" applyNumberFormat="1" applyFont="1" applyFill="1" applyBorder="1" applyAlignment="1">
      <alignment horizontal="center" vertical="center" wrapText="1"/>
    </xf>
    <xf numFmtId="0" fontId="29" fillId="23" borderId="10" xfId="2" applyNumberFormat="1" applyFont="1" applyFill="1" applyBorder="1" applyAlignment="1">
      <alignment horizontal="center" vertical="center" wrapText="1"/>
    </xf>
    <xf numFmtId="0" fontId="28" fillId="31" borderId="10" xfId="2" applyNumberFormat="1" applyFont="1" applyFill="1" applyBorder="1" applyAlignment="1">
      <alignment horizontal="center" vertical="center" wrapText="1"/>
    </xf>
    <xf numFmtId="0" fontId="30" fillId="24" borderId="10" xfId="2" applyNumberFormat="1" applyFont="1" applyFill="1" applyBorder="1" applyAlignment="1">
      <alignment horizontal="center" vertical="center" wrapText="1"/>
    </xf>
    <xf numFmtId="0" fontId="30" fillId="25" borderId="10" xfId="2" applyNumberFormat="1" applyFont="1" applyFill="1" applyBorder="1" applyAlignment="1">
      <alignment horizontal="center" vertical="center" wrapText="1"/>
    </xf>
    <xf numFmtId="0" fontId="31" fillId="26" borderId="10" xfId="2" applyNumberFormat="1" applyFont="1" applyFill="1" applyBorder="1" applyAlignment="1">
      <alignment horizontal="center" vertical="center" wrapText="1"/>
    </xf>
    <xf numFmtId="0" fontId="28" fillId="11" borderId="10" xfId="2" applyNumberFormat="1" applyFont="1" applyFill="1" applyBorder="1" applyAlignment="1">
      <alignment horizontal="center" vertical="center" wrapText="1"/>
    </xf>
    <xf numFmtId="0" fontId="28" fillId="30" borderId="10" xfId="2" applyNumberFormat="1" applyFont="1" applyFill="1" applyBorder="1" applyAlignment="1">
      <alignment horizontal="center" vertical="center" wrapText="1"/>
    </xf>
    <xf numFmtId="0" fontId="28" fillId="29" borderId="10" xfId="2" applyNumberFormat="1" applyFont="1" applyFill="1" applyBorder="1" applyAlignment="1">
      <alignment horizontal="center" vertical="center" wrapText="1"/>
    </xf>
    <xf numFmtId="0" fontId="30" fillId="28" borderId="10" xfId="2" applyNumberFormat="1" applyFont="1" applyFill="1" applyBorder="1" applyAlignment="1">
      <alignment horizontal="center" vertical="center" wrapText="1"/>
    </xf>
    <xf numFmtId="0" fontId="28" fillId="27" borderId="10" xfId="2" applyNumberFormat="1" applyFont="1" applyFill="1" applyBorder="1" applyAlignment="1">
      <alignment horizontal="center" vertical="center" wrapText="1"/>
    </xf>
    <xf numFmtId="0" fontId="28" fillId="19" borderId="7" xfId="2" applyNumberFormat="1" applyFont="1" applyFill="1" applyBorder="1" applyAlignment="1">
      <alignment horizontal="center" vertical="center" wrapText="1"/>
    </xf>
    <xf numFmtId="0" fontId="28" fillId="20" borderId="8" xfId="2" applyNumberFormat="1" applyFont="1" applyFill="1" applyBorder="1" applyAlignment="1">
      <alignment horizontal="center" vertical="center" wrapText="1"/>
    </xf>
    <xf numFmtId="0" fontId="29" fillId="21" borderId="8" xfId="2" applyNumberFormat="1" applyFont="1" applyFill="1" applyBorder="1" applyAlignment="1">
      <alignment horizontal="center" vertical="center" wrapText="1"/>
    </xf>
    <xf numFmtId="0" fontId="28" fillId="32" borderId="8" xfId="2" applyNumberFormat="1" applyFont="1" applyFill="1" applyBorder="1" applyAlignment="1">
      <alignment horizontal="center" vertical="center" wrapText="1"/>
    </xf>
    <xf numFmtId="0" fontId="29" fillId="22" borderId="8" xfId="2" applyNumberFormat="1" applyFont="1" applyFill="1" applyBorder="1" applyAlignment="1">
      <alignment horizontal="center" vertical="center" wrapText="1"/>
    </xf>
    <xf numFmtId="0" fontId="29" fillId="23" borderId="8" xfId="2" applyNumberFormat="1" applyFont="1" applyFill="1" applyBorder="1" applyAlignment="1">
      <alignment horizontal="center" vertical="center" wrapText="1"/>
    </xf>
    <xf numFmtId="0" fontId="28" fillId="31" borderId="8" xfId="2" applyNumberFormat="1" applyFont="1" applyFill="1" applyBorder="1" applyAlignment="1">
      <alignment horizontal="center" vertical="center" wrapText="1"/>
    </xf>
    <xf numFmtId="0" fontId="30" fillId="24" borderId="8" xfId="2" applyNumberFormat="1" applyFont="1" applyFill="1" applyBorder="1" applyAlignment="1">
      <alignment horizontal="center" vertical="center" wrapText="1"/>
    </xf>
    <xf numFmtId="0" fontId="30" fillId="25" borderId="8" xfId="2" applyNumberFormat="1" applyFont="1" applyFill="1" applyBorder="1" applyAlignment="1">
      <alignment horizontal="center" vertical="center" wrapText="1"/>
    </xf>
    <xf numFmtId="0" fontId="31" fillId="26" borderId="8" xfId="2" applyNumberFormat="1" applyFont="1" applyFill="1" applyBorder="1" applyAlignment="1">
      <alignment horizontal="center" vertical="center" wrapText="1"/>
    </xf>
    <xf numFmtId="0" fontId="28" fillId="11" borderId="8" xfId="2" applyNumberFormat="1" applyFont="1" applyFill="1" applyBorder="1" applyAlignment="1">
      <alignment horizontal="center" vertical="center" wrapText="1"/>
    </xf>
    <xf numFmtId="0" fontId="28" fillId="30" borderId="8" xfId="2" applyNumberFormat="1" applyFont="1" applyFill="1" applyBorder="1" applyAlignment="1">
      <alignment horizontal="center" vertical="center" wrapText="1"/>
    </xf>
    <xf numFmtId="0" fontId="28" fillId="29" borderId="8" xfId="2" applyNumberFormat="1" applyFont="1" applyFill="1" applyBorder="1" applyAlignment="1">
      <alignment horizontal="center" vertical="center" wrapText="1"/>
    </xf>
    <xf numFmtId="0" fontId="30" fillId="28" borderId="8" xfId="2" applyNumberFormat="1" applyFont="1" applyFill="1" applyBorder="1" applyAlignment="1">
      <alignment horizontal="center" vertical="center" wrapText="1"/>
    </xf>
    <xf numFmtId="0" fontId="28" fillId="27" borderId="8" xfId="2" applyNumberFormat="1" applyFont="1" applyFill="1" applyBorder="1" applyAlignment="1">
      <alignment horizontal="center" vertical="center" wrapText="1"/>
    </xf>
    <xf numFmtId="0" fontId="32" fillId="0" borderId="0" xfId="2" applyNumberFormat="1" applyFont="1" applyBorder="1" applyAlignment="1">
      <alignment horizontal="center" vertical="center"/>
    </xf>
    <xf numFmtId="0" fontId="28" fillId="0" borderId="0" xfId="2" applyNumberFormat="1" applyFont="1" applyFill="1" applyBorder="1" applyAlignment="1">
      <alignment horizontal="center" vertical="center" wrapText="1"/>
    </xf>
    <xf numFmtId="0" fontId="31" fillId="0" borderId="0" xfId="2" applyNumberFormat="1" applyFont="1" applyFill="1" applyBorder="1" applyAlignment="1">
      <alignment horizontal="center" vertical="center" wrapText="1"/>
    </xf>
    <xf numFmtId="0" fontId="28" fillId="19" borderId="31" xfId="2" applyNumberFormat="1" applyFont="1" applyFill="1" applyBorder="1" applyAlignment="1">
      <alignment horizontal="center" vertical="center" wrapText="1"/>
    </xf>
    <xf numFmtId="0" fontId="28" fillId="20" borderId="32" xfId="2" applyNumberFormat="1" applyFont="1" applyFill="1" applyBorder="1" applyAlignment="1">
      <alignment horizontal="center" vertical="center" wrapText="1"/>
    </xf>
    <xf numFmtId="0" fontId="29" fillId="21" borderId="32" xfId="2" applyNumberFormat="1" applyFont="1" applyFill="1" applyBorder="1" applyAlignment="1">
      <alignment horizontal="center" vertical="center" wrapText="1"/>
    </xf>
    <xf numFmtId="0" fontId="29" fillId="22" borderId="32" xfId="2" applyNumberFormat="1" applyFont="1" applyFill="1" applyBorder="1" applyAlignment="1">
      <alignment horizontal="center" vertical="center" wrapText="1"/>
    </xf>
    <xf numFmtId="0" fontId="29" fillId="23" borderId="32" xfId="2" applyNumberFormat="1" applyFont="1" applyFill="1" applyBorder="1" applyAlignment="1">
      <alignment horizontal="center" vertical="center" wrapText="1"/>
    </xf>
    <xf numFmtId="0" fontId="28" fillId="31" borderId="32" xfId="2" applyNumberFormat="1" applyFont="1" applyFill="1" applyBorder="1" applyAlignment="1">
      <alignment horizontal="center" vertical="center" wrapText="1"/>
    </xf>
    <xf numFmtId="0" fontId="30" fillId="24" borderId="32" xfId="2" applyNumberFormat="1" applyFont="1" applyFill="1" applyBorder="1" applyAlignment="1">
      <alignment horizontal="center" vertical="center" wrapText="1"/>
    </xf>
    <xf numFmtId="0" fontId="30" fillId="25" borderId="32" xfId="2" applyNumberFormat="1" applyFont="1" applyFill="1" applyBorder="1" applyAlignment="1">
      <alignment horizontal="center" vertical="center" wrapText="1"/>
    </xf>
    <xf numFmtId="0" fontId="31" fillId="26" borderId="32" xfId="2" applyNumberFormat="1" applyFont="1" applyFill="1" applyBorder="1" applyAlignment="1">
      <alignment horizontal="center" vertical="center" wrapText="1"/>
    </xf>
    <xf numFmtId="0" fontId="28" fillId="11" borderId="32" xfId="2" applyNumberFormat="1" applyFont="1" applyFill="1" applyBorder="1" applyAlignment="1">
      <alignment horizontal="center" vertical="center" wrapText="1"/>
    </xf>
    <xf numFmtId="0" fontId="28" fillId="30" borderId="32" xfId="2" applyNumberFormat="1" applyFont="1" applyFill="1" applyBorder="1" applyAlignment="1">
      <alignment horizontal="center" vertical="center" wrapText="1"/>
    </xf>
    <xf numFmtId="0" fontId="28" fillId="29" borderId="32" xfId="2" applyNumberFormat="1" applyFont="1" applyFill="1" applyBorder="1" applyAlignment="1">
      <alignment horizontal="center" vertical="center" wrapText="1"/>
    </xf>
    <xf numFmtId="0" fontId="30" fillId="28" borderId="32" xfId="2" applyNumberFormat="1" applyFont="1" applyFill="1" applyBorder="1" applyAlignment="1">
      <alignment horizontal="center" vertical="center" wrapText="1"/>
    </xf>
    <xf numFmtId="0" fontId="28" fillId="27" borderId="32" xfId="2" applyNumberFormat="1" applyFont="1" applyFill="1" applyBorder="1" applyAlignment="1">
      <alignment horizontal="center" vertical="center" wrapText="1"/>
    </xf>
    <xf numFmtId="0" fontId="28" fillId="19" borderId="13" xfId="2" applyNumberFormat="1" applyFont="1" applyFill="1" applyBorder="1" applyAlignment="1">
      <alignment horizontal="center" vertical="center" wrapText="1"/>
    </xf>
    <xf numFmtId="0" fontId="28" fillId="20" borderId="14" xfId="2" applyNumberFormat="1" applyFont="1" applyFill="1" applyBorder="1" applyAlignment="1">
      <alignment horizontal="center" vertical="center" wrapText="1"/>
    </xf>
    <xf numFmtId="0" fontId="29" fillId="21" borderId="14" xfId="2" applyNumberFormat="1" applyFont="1" applyFill="1" applyBorder="1" applyAlignment="1">
      <alignment horizontal="center" vertical="center" wrapText="1"/>
    </xf>
    <xf numFmtId="0" fontId="29" fillId="22" borderId="14" xfId="2" applyNumberFormat="1" applyFont="1" applyFill="1" applyBorder="1" applyAlignment="1">
      <alignment horizontal="center" vertical="center" wrapText="1"/>
    </xf>
    <xf numFmtId="0" fontId="29" fillId="23" borderId="14" xfId="2" applyNumberFormat="1" applyFont="1" applyFill="1" applyBorder="1" applyAlignment="1">
      <alignment horizontal="center" vertical="center" wrapText="1"/>
    </xf>
    <xf numFmtId="0" fontId="28" fillId="31" borderId="14" xfId="2" applyNumberFormat="1" applyFont="1" applyFill="1" applyBorder="1" applyAlignment="1">
      <alignment horizontal="center" vertical="center" wrapText="1"/>
    </xf>
    <xf numFmtId="0" fontId="30" fillId="24" borderId="14" xfId="2" applyNumberFormat="1" applyFont="1" applyFill="1" applyBorder="1" applyAlignment="1">
      <alignment horizontal="center" vertical="center" wrapText="1"/>
    </xf>
    <xf numFmtId="0" fontId="30" fillId="25" borderId="14" xfId="2" applyNumberFormat="1" applyFont="1" applyFill="1" applyBorder="1" applyAlignment="1">
      <alignment horizontal="center" vertical="center" wrapText="1"/>
    </xf>
    <xf numFmtId="0" fontId="31" fillId="26" borderId="14" xfId="2" applyNumberFormat="1" applyFont="1" applyFill="1" applyBorder="1" applyAlignment="1">
      <alignment horizontal="center" vertical="center" wrapText="1"/>
    </xf>
    <xf numFmtId="0" fontId="28" fillId="11" borderId="14" xfId="2" applyNumberFormat="1" applyFont="1" applyFill="1" applyBorder="1" applyAlignment="1">
      <alignment horizontal="center" vertical="center" wrapText="1"/>
    </xf>
    <xf numFmtId="0" fontId="28" fillId="30" borderId="14" xfId="2" applyNumberFormat="1" applyFont="1" applyFill="1" applyBorder="1" applyAlignment="1">
      <alignment horizontal="center" vertical="center" wrapText="1"/>
    </xf>
    <xf numFmtId="0" fontId="28" fillId="29" borderId="14" xfId="2" applyNumberFormat="1" applyFont="1" applyFill="1" applyBorder="1" applyAlignment="1">
      <alignment horizontal="center" vertical="center" wrapText="1"/>
    </xf>
    <xf numFmtId="0" fontId="30" fillId="28" borderId="14" xfId="2" applyNumberFormat="1" applyFont="1" applyFill="1" applyBorder="1" applyAlignment="1">
      <alignment horizontal="center" vertical="center" wrapText="1"/>
    </xf>
    <xf numFmtId="0" fontId="28" fillId="27" borderId="14" xfId="2" applyNumberFormat="1" applyFont="1" applyFill="1" applyBorder="1" applyAlignment="1">
      <alignment horizontal="center" vertical="center" wrapText="1"/>
    </xf>
    <xf numFmtId="0" fontId="28" fillId="32" borderId="14" xfId="2" applyNumberFormat="1" applyFont="1" applyFill="1" applyBorder="1" applyAlignment="1">
      <alignment horizontal="center" vertical="center" wrapText="1"/>
    </xf>
    <xf numFmtId="44" fontId="0" fillId="0" borderId="9" xfId="1" applyFont="1" applyBorder="1" applyAlignment="1">
      <alignment horizontal="center" vertical="center"/>
    </xf>
    <xf numFmtId="0" fontId="33" fillId="34" borderId="4" xfId="2" applyNumberFormat="1" applyFont="1" applyFill="1" applyBorder="1" applyAlignment="1">
      <alignment horizontal="center" vertical="center" wrapText="1"/>
    </xf>
    <xf numFmtId="0" fontId="33" fillId="0" borderId="6" xfId="2" applyNumberFormat="1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4" fontId="0" fillId="0" borderId="19" xfId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44" fontId="0" fillId="0" borderId="1" xfId="1" applyFont="1" applyBorder="1"/>
    <xf numFmtId="0" fontId="34" fillId="0" borderId="1" xfId="0" applyFont="1" applyBorder="1" applyAlignment="1">
      <alignment wrapText="1"/>
    </xf>
    <xf numFmtId="0" fontId="25" fillId="0" borderId="1" xfId="0" applyFont="1" applyBorder="1" applyAlignment="1">
      <alignment vertical="center"/>
    </xf>
    <xf numFmtId="44" fontId="0" fillId="0" borderId="1" xfId="1" applyFont="1" applyFill="1" applyBorder="1"/>
    <xf numFmtId="44" fontId="0" fillId="0" borderId="1" xfId="0" applyNumberFormat="1" applyBorder="1"/>
    <xf numFmtId="0" fontId="37" fillId="0" borderId="0" xfId="0" applyFont="1"/>
    <xf numFmtId="49" fontId="38" fillId="0" borderId="0" xfId="0" applyNumberFormat="1" applyFont="1" applyAlignment="1">
      <alignment horizontal="center" vertical="center" wrapText="1"/>
    </xf>
    <xf numFmtId="0" fontId="21" fillId="19" borderId="7" xfId="2" applyNumberFormat="1" applyFont="1" applyFill="1" applyBorder="1" applyAlignment="1">
      <alignment horizontal="center" vertical="center" wrapText="1"/>
    </xf>
    <xf numFmtId="0" fontId="21" fillId="20" borderId="8" xfId="2" applyNumberFormat="1" applyFont="1" applyFill="1" applyBorder="1" applyAlignment="1">
      <alignment horizontal="center" vertical="center" wrapText="1"/>
    </xf>
    <xf numFmtId="0" fontId="22" fillId="21" borderId="8" xfId="2" applyNumberFormat="1" applyFont="1" applyFill="1" applyBorder="1" applyAlignment="1">
      <alignment horizontal="center" vertical="center" wrapText="1"/>
    </xf>
    <xf numFmtId="0" fontId="22" fillId="22" borderId="8" xfId="2" applyNumberFormat="1" applyFont="1" applyFill="1" applyBorder="1" applyAlignment="1">
      <alignment horizontal="center" vertical="center" wrapText="1"/>
    </xf>
    <xf numFmtId="0" fontId="22" fillId="23" borderId="8" xfId="2" applyNumberFormat="1" applyFont="1" applyFill="1" applyBorder="1" applyAlignment="1">
      <alignment horizontal="center" vertical="center" wrapText="1"/>
    </xf>
    <xf numFmtId="0" fontId="21" fillId="31" borderId="8" xfId="2" applyNumberFormat="1" applyFont="1" applyFill="1" applyBorder="1" applyAlignment="1">
      <alignment horizontal="center" vertical="center" wrapText="1"/>
    </xf>
    <xf numFmtId="0" fontId="24" fillId="24" borderId="8" xfId="2" applyNumberFormat="1" applyFont="1" applyFill="1" applyBorder="1" applyAlignment="1">
      <alignment horizontal="center" vertical="center" wrapText="1"/>
    </xf>
    <xf numFmtId="0" fontId="23" fillId="26" borderId="8" xfId="2" applyNumberFormat="1" applyFont="1" applyFill="1" applyBorder="1" applyAlignment="1">
      <alignment horizontal="center" vertical="center" wrapText="1"/>
    </xf>
    <xf numFmtId="0" fontId="21" fillId="11" borderId="8" xfId="2" applyNumberFormat="1" applyFont="1" applyFill="1" applyBorder="1" applyAlignment="1">
      <alignment horizontal="center" vertical="center" wrapText="1"/>
    </xf>
    <xf numFmtId="0" fontId="24" fillId="28" borderId="8" xfId="2" applyNumberFormat="1" applyFont="1" applyFill="1" applyBorder="1" applyAlignment="1">
      <alignment horizontal="center" vertical="center" wrapText="1"/>
    </xf>
    <xf numFmtId="0" fontId="21" fillId="27" borderId="8" xfId="2" applyNumberFormat="1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44" fontId="0" fillId="0" borderId="22" xfId="1" applyFont="1" applyFill="1" applyBorder="1" applyAlignment="1">
      <alignment horizontal="center" vertical="center"/>
    </xf>
    <xf numFmtId="44" fontId="0" fillId="0" borderId="17" xfId="1" applyFont="1" applyBorder="1" applyAlignment="1">
      <alignment horizontal="center" vertical="center"/>
    </xf>
    <xf numFmtId="44" fontId="0" fillId="0" borderId="15" xfId="1" applyFont="1" applyBorder="1" applyAlignment="1">
      <alignment horizontal="center" vertical="center"/>
    </xf>
    <xf numFmtId="0" fontId="28" fillId="19" borderId="21" xfId="2" applyNumberFormat="1" applyFont="1" applyFill="1" applyBorder="1" applyAlignment="1">
      <alignment horizontal="center" vertical="center" wrapText="1"/>
    </xf>
    <xf numFmtId="0" fontId="28" fillId="20" borderId="19" xfId="2" applyNumberFormat="1" applyFont="1" applyFill="1" applyBorder="1" applyAlignment="1">
      <alignment horizontal="center" vertical="center" wrapText="1"/>
    </xf>
    <xf numFmtId="0" fontId="29" fillId="21" borderId="19" xfId="2" applyNumberFormat="1" applyFont="1" applyFill="1" applyBorder="1" applyAlignment="1">
      <alignment horizontal="center" vertical="center" wrapText="1"/>
    </xf>
    <xf numFmtId="0" fontId="29" fillId="22" borderId="19" xfId="2" applyNumberFormat="1" applyFont="1" applyFill="1" applyBorder="1" applyAlignment="1">
      <alignment horizontal="center" vertical="center" wrapText="1"/>
    </xf>
    <xf numFmtId="0" fontId="29" fillId="23" borderId="19" xfId="2" applyNumberFormat="1" applyFont="1" applyFill="1" applyBorder="1" applyAlignment="1">
      <alignment horizontal="center" vertical="center" wrapText="1"/>
    </xf>
    <xf numFmtId="0" fontId="28" fillId="31" borderId="19" xfId="2" applyNumberFormat="1" applyFont="1" applyFill="1" applyBorder="1" applyAlignment="1">
      <alignment horizontal="center" vertical="center" wrapText="1"/>
    </xf>
    <xf numFmtId="0" fontId="30" fillId="24" borderId="19" xfId="2" applyNumberFormat="1" applyFont="1" applyFill="1" applyBorder="1" applyAlignment="1">
      <alignment horizontal="center" vertical="center" wrapText="1"/>
    </xf>
    <xf numFmtId="0" fontId="30" fillId="25" borderId="19" xfId="2" applyNumberFormat="1" applyFont="1" applyFill="1" applyBorder="1" applyAlignment="1">
      <alignment horizontal="center" vertical="center" wrapText="1"/>
    </xf>
    <xf numFmtId="0" fontId="31" fillId="26" borderId="19" xfId="2" applyNumberFormat="1" applyFont="1" applyFill="1" applyBorder="1" applyAlignment="1">
      <alignment horizontal="center" vertical="center" wrapText="1"/>
    </xf>
    <xf numFmtId="0" fontId="28" fillId="11" borderId="19" xfId="2" applyNumberFormat="1" applyFont="1" applyFill="1" applyBorder="1" applyAlignment="1">
      <alignment horizontal="center" vertical="center" wrapText="1"/>
    </xf>
    <xf numFmtId="0" fontId="28" fillId="30" borderId="19" xfId="2" applyNumberFormat="1" applyFont="1" applyFill="1" applyBorder="1" applyAlignment="1">
      <alignment horizontal="center" vertical="center" wrapText="1"/>
    </xf>
    <xf numFmtId="0" fontId="28" fillId="29" borderId="19" xfId="2" applyNumberFormat="1" applyFont="1" applyFill="1" applyBorder="1" applyAlignment="1">
      <alignment horizontal="center" vertical="center" wrapText="1"/>
    </xf>
    <xf numFmtId="0" fontId="30" fillId="28" borderId="19" xfId="2" applyNumberFormat="1" applyFont="1" applyFill="1" applyBorder="1" applyAlignment="1">
      <alignment horizontal="center" vertical="center" wrapText="1"/>
    </xf>
    <xf numFmtId="0" fontId="28" fillId="27" borderId="19" xfId="2" applyNumberFormat="1" applyFont="1" applyFill="1" applyBorder="1" applyAlignment="1">
      <alignment horizontal="center" vertical="center" wrapText="1"/>
    </xf>
    <xf numFmtId="0" fontId="5" fillId="0" borderId="22" xfId="2" applyNumberFormat="1" applyFont="1" applyFill="1" applyBorder="1" applyAlignment="1">
      <alignment horizontal="center" vertical="center" wrapText="1"/>
    </xf>
    <xf numFmtId="0" fontId="28" fillId="33" borderId="13" xfId="2" applyNumberFormat="1" applyFont="1" applyFill="1" applyBorder="1" applyAlignment="1">
      <alignment horizontal="center" vertical="center" wrapText="1"/>
    </xf>
    <xf numFmtId="0" fontId="28" fillId="33" borderId="14" xfId="2" applyNumberFormat="1" applyFont="1" applyFill="1" applyBorder="1" applyAlignment="1">
      <alignment horizontal="center" vertical="center" wrapText="1"/>
    </xf>
    <xf numFmtId="0" fontId="29" fillId="33" borderId="14" xfId="2" applyNumberFormat="1" applyFont="1" applyFill="1" applyBorder="1" applyAlignment="1">
      <alignment horizontal="center" vertical="center" wrapText="1"/>
    </xf>
    <xf numFmtId="0" fontId="30" fillId="33" borderId="14" xfId="2" applyNumberFormat="1" applyFont="1" applyFill="1" applyBorder="1" applyAlignment="1">
      <alignment horizontal="center" vertical="center" wrapText="1"/>
    </xf>
    <xf numFmtId="0" fontId="31" fillId="33" borderId="14" xfId="2" applyNumberFormat="1" applyFont="1" applyFill="1" applyBorder="1" applyAlignment="1">
      <alignment horizontal="center" vertical="center" wrapText="1"/>
    </xf>
    <xf numFmtId="0" fontId="37" fillId="36" borderId="0" xfId="0" applyFont="1" applyFill="1"/>
    <xf numFmtId="0" fontId="37" fillId="36" borderId="34" xfId="0" applyFont="1" applyFill="1" applyBorder="1" applyAlignment="1">
      <alignment horizontal="center"/>
    </xf>
    <xf numFmtId="0" fontId="0" fillId="36" borderId="0" xfId="0" applyFill="1"/>
    <xf numFmtId="0" fontId="37" fillId="36" borderId="35" xfId="0" applyFont="1" applyFill="1" applyBorder="1" applyAlignment="1">
      <alignment horizontal="center"/>
    </xf>
    <xf numFmtId="49" fontId="6" fillId="18" borderId="0" xfId="0" applyNumberFormat="1" applyFont="1" applyFill="1" applyAlignment="1">
      <alignment horizontal="center" vertical="center" wrapText="1"/>
    </xf>
    <xf numFmtId="49" fontId="39" fillId="35" borderId="0" xfId="0" applyNumberFormat="1" applyFont="1" applyFill="1" applyAlignment="1">
      <alignment horizontal="center" vertical="center" wrapText="1"/>
    </xf>
    <xf numFmtId="0" fontId="29" fillId="37" borderId="1" xfId="2" applyNumberFormat="1" applyFont="1" applyFill="1" applyBorder="1" applyAlignment="1">
      <alignment horizontal="center" vertical="center" wrapText="1"/>
    </xf>
    <xf numFmtId="0" fontId="29" fillId="37" borderId="3" xfId="2" applyNumberFormat="1" applyFont="1" applyFill="1" applyBorder="1" applyAlignment="1">
      <alignment horizontal="center" vertical="center" wrapText="1"/>
    </xf>
    <xf numFmtId="0" fontId="29" fillId="37" borderId="8" xfId="2" applyNumberFormat="1" applyFont="1" applyFill="1" applyBorder="1" applyAlignment="1">
      <alignment horizontal="center" vertical="center" wrapText="1"/>
    </xf>
    <xf numFmtId="0" fontId="25" fillId="38" borderId="0" xfId="0" applyFont="1" applyFill="1"/>
    <xf numFmtId="44" fontId="0" fillId="0" borderId="0" xfId="1" applyFont="1" applyFill="1" applyBorder="1" applyAlignment="1">
      <alignment horizontal="center" vertical="center"/>
    </xf>
    <xf numFmtId="0" fontId="28" fillId="32" borderId="32" xfId="2" applyNumberFormat="1" applyFont="1" applyFill="1" applyBorder="1" applyAlignment="1">
      <alignment horizontal="center" vertical="center" wrapText="1"/>
    </xf>
    <xf numFmtId="0" fontId="29" fillId="37" borderId="32" xfId="2" applyNumberFormat="1" applyFont="1" applyFill="1" applyBorder="1" applyAlignment="1">
      <alignment horizontal="center" vertical="center" wrapText="1"/>
    </xf>
    <xf numFmtId="0" fontId="28" fillId="19" borderId="39" xfId="2" applyNumberFormat="1" applyFont="1" applyFill="1" applyBorder="1" applyAlignment="1">
      <alignment horizontal="center" vertical="center" wrapText="1"/>
    </xf>
    <xf numFmtId="0" fontId="28" fillId="20" borderId="40" xfId="2" applyNumberFormat="1" applyFont="1" applyFill="1" applyBorder="1" applyAlignment="1">
      <alignment horizontal="center" vertical="center" wrapText="1"/>
    </xf>
    <xf numFmtId="0" fontId="29" fillId="21" borderId="40" xfId="2" applyNumberFormat="1" applyFont="1" applyFill="1" applyBorder="1" applyAlignment="1">
      <alignment horizontal="center" vertical="center" wrapText="1"/>
    </xf>
    <xf numFmtId="0" fontId="28" fillId="32" borderId="40" xfId="2" applyNumberFormat="1" applyFont="1" applyFill="1" applyBorder="1" applyAlignment="1">
      <alignment horizontal="center" vertical="center" wrapText="1"/>
    </xf>
    <xf numFmtId="0" fontId="29" fillId="22" borderId="40" xfId="2" applyNumberFormat="1" applyFont="1" applyFill="1" applyBorder="1" applyAlignment="1">
      <alignment horizontal="center" vertical="center" wrapText="1"/>
    </xf>
    <xf numFmtId="0" fontId="29" fillId="37" borderId="40" xfId="2" applyNumberFormat="1" applyFont="1" applyFill="1" applyBorder="1" applyAlignment="1">
      <alignment horizontal="center" vertical="center" wrapText="1"/>
    </xf>
    <xf numFmtId="0" fontId="29" fillId="23" borderId="40" xfId="2" applyNumberFormat="1" applyFont="1" applyFill="1" applyBorder="1" applyAlignment="1">
      <alignment horizontal="center" vertical="center" wrapText="1"/>
    </xf>
    <xf numFmtId="0" fontId="28" fillId="31" borderId="40" xfId="2" applyNumberFormat="1" applyFont="1" applyFill="1" applyBorder="1" applyAlignment="1">
      <alignment horizontal="center" vertical="center" wrapText="1"/>
    </xf>
    <xf numFmtId="0" fontId="30" fillId="24" borderId="40" xfId="2" applyNumberFormat="1" applyFont="1" applyFill="1" applyBorder="1" applyAlignment="1">
      <alignment horizontal="center" vertical="center" wrapText="1"/>
    </xf>
    <xf numFmtId="0" fontId="30" fillId="25" borderId="40" xfId="2" applyNumberFormat="1" applyFont="1" applyFill="1" applyBorder="1" applyAlignment="1">
      <alignment horizontal="center" vertical="center" wrapText="1"/>
    </xf>
    <xf numFmtId="0" fontId="31" fillId="26" borderId="40" xfId="2" applyNumberFormat="1" applyFont="1" applyFill="1" applyBorder="1" applyAlignment="1">
      <alignment horizontal="center" vertical="center" wrapText="1"/>
    </xf>
    <xf numFmtId="0" fontId="28" fillId="11" borderId="40" xfId="2" applyNumberFormat="1" applyFont="1" applyFill="1" applyBorder="1" applyAlignment="1">
      <alignment horizontal="center" vertical="center" wrapText="1"/>
    </xf>
    <xf numFmtId="0" fontId="28" fillId="30" borderId="40" xfId="2" applyNumberFormat="1" applyFont="1" applyFill="1" applyBorder="1" applyAlignment="1">
      <alignment horizontal="center" vertical="center" wrapText="1"/>
    </xf>
    <xf numFmtId="0" fontId="28" fillId="29" borderId="40" xfId="2" applyNumberFormat="1" applyFont="1" applyFill="1" applyBorder="1" applyAlignment="1">
      <alignment horizontal="center" vertical="center" wrapText="1"/>
    </xf>
    <xf numFmtId="0" fontId="30" fillId="28" borderId="40" xfId="2" applyNumberFormat="1" applyFont="1" applyFill="1" applyBorder="1" applyAlignment="1">
      <alignment horizontal="center" vertical="center" wrapText="1"/>
    </xf>
    <xf numFmtId="0" fontId="28" fillId="27" borderId="40" xfId="2" applyNumberFormat="1" applyFont="1" applyFill="1" applyBorder="1" applyAlignment="1">
      <alignment horizontal="center" vertical="center" wrapText="1"/>
    </xf>
    <xf numFmtId="0" fontId="5" fillId="0" borderId="41" xfId="2" applyNumberFormat="1" applyFont="1" applyFill="1" applyBorder="1" applyAlignment="1">
      <alignment horizontal="center" vertical="center" wrapText="1"/>
    </xf>
    <xf numFmtId="0" fontId="29" fillId="37" borderId="14" xfId="2" applyNumberFormat="1" applyFont="1" applyFill="1" applyBorder="1" applyAlignment="1">
      <alignment horizontal="center" vertical="center" wrapText="1"/>
    </xf>
    <xf numFmtId="49" fontId="5" fillId="33" borderId="0" xfId="0" applyNumberFormat="1" applyFont="1" applyFill="1" applyAlignment="1">
      <alignment horizontal="center" vertical="center" wrapText="1"/>
    </xf>
    <xf numFmtId="0" fontId="28" fillId="33" borderId="0" xfId="2" applyNumberFormat="1" applyFont="1" applyFill="1" applyBorder="1" applyAlignment="1">
      <alignment horizontal="center" vertical="center" wrapText="1"/>
    </xf>
    <xf numFmtId="0" fontId="0" fillId="16" borderId="2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 wrapText="1"/>
    </xf>
    <xf numFmtId="0" fontId="0" fillId="16" borderId="3" xfId="0" applyFill="1" applyBorder="1" applyAlignment="1">
      <alignment horizontal="center" vertical="center"/>
    </xf>
    <xf numFmtId="0" fontId="0" fillId="16" borderId="13" xfId="0" applyFill="1" applyBorder="1" applyAlignment="1">
      <alignment horizontal="center" vertical="center"/>
    </xf>
    <xf numFmtId="0" fontId="0" fillId="16" borderId="14" xfId="0" applyFill="1" applyBorder="1" applyAlignment="1">
      <alignment horizontal="center" vertical="center" wrapText="1"/>
    </xf>
    <xf numFmtId="0" fontId="0" fillId="16" borderId="14" xfId="0" applyFill="1" applyBorder="1" applyAlignment="1">
      <alignment horizontal="center"/>
    </xf>
    <xf numFmtId="0" fontId="0" fillId="16" borderId="14" xfId="0" applyFill="1" applyBorder="1" applyAlignment="1">
      <alignment horizontal="center" vertical="center"/>
    </xf>
    <xf numFmtId="44" fontId="0" fillId="16" borderId="4" xfId="1" applyFont="1" applyFill="1" applyBorder="1" applyAlignment="1">
      <alignment horizontal="center" vertical="center"/>
    </xf>
    <xf numFmtId="44" fontId="0" fillId="16" borderId="15" xfId="1" applyFont="1" applyFill="1" applyBorder="1" applyAlignment="1">
      <alignment vertical="center"/>
    </xf>
    <xf numFmtId="0" fontId="40" fillId="45" borderId="0" xfId="0" applyFont="1" applyFill="1"/>
    <xf numFmtId="0" fontId="0" fillId="39" borderId="0" xfId="0" applyFill="1"/>
    <xf numFmtId="0" fontId="0" fillId="48" borderId="0" xfId="0" applyFill="1"/>
    <xf numFmtId="0" fontId="0" fillId="34" borderId="0" xfId="0" applyFill="1"/>
    <xf numFmtId="0" fontId="0" fillId="41" borderId="0" xfId="0" applyFill="1"/>
    <xf numFmtId="0" fontId="25" fillId="42" borderId="0" xfId="0" applyFont="1" applyFill="1"/>
    <xf numFmtId="0" fontId="25" fillId="42" borderId="35" xfId="0" applyFont="1" applyFill="1" applyBorder="1" applyAlignment="1">
      <alignment horizontal="center"/>
    </xf>
    <xf numFmtId="0" fontId="0" fillId="42" borderId="0" xfId="0" applyFill="1"/>
    <xf numFmtId="0" fontId="25" fillId="43" borderId="0" xfId="0" applyFont="1" applyFill="1"/>
    <xf numFmtId="0" fontId="25" fillId="43" borderId="35" xfId="0" applyFont="1" applyFill="1" applyBorder="1" applyAlignment="1">
      <alignment horizontal="center"/>
    </xf>
    <xf numFmtId="0" fontId="0" fillId="43" borderId="0" xfId="0" applyFill="1"/>
    <xf numFmtId="0" fontId="25" fillId="44" borderId="0" xfId="0" applyFont="1" applyFill="1"/>
    <xf numFmtId="0" fontId="25" fillId="44" borderId="35" xfId="0" applyFont="1" applyFill="1" applyBorder="1" applyAlignment="1">
      <alignment horizontal="center"/>
    </xf>
    <xf numFmtId="0" fontId="0" fillId="44" borderId="0" xfId="0" applyFill="1"/>
    <xf numFmtId="0" fontId="25" fillId="15" borderId="0" xfId="0" applyFont="1" applyFill="1"/>
    <xf numFmtId="0" fontId="25" fillId="15" borderId="35" xfId="0" applyFont="1" applyFill="1" applyBorder="1" applyAlignment="1">
      <alignment horizontal="center"/>
    </xf>
    <xf numFmtId="0" fontId="0" fillId="15" borderId="0" xfId="0" applyFill="1"/>
    <xf numFmtId="0" fontId="25" fillId="49" borderId="0" xfId="0" applyFont="1" applyFill="1"/>
    <xf numFmtId="0" fontId="25" fillId="49" borderId="35" xfId="0" applyFont="1" applyFill="1" applyBorder="1" applyAlignment="1">
      <alignment horizontal="center"/>
    </xf>
    <xf numFmtId="0" fontId="0" fillId="49" borderId="0" xfId="0" applyFill="1"/>
    <xf numFmtId="0" fontId="40" fillId="45" borderId="35" xfId="0" applyFont="1" applyFill="1" applyBorder="1" applyAlignment="1">
      <alignment horizontal="center"/>
    </xf>
    <xf numFmtId="0" fontId="25" fillId="16" borderId="0" xfId="0" applyFont="1" applyFill="1"/>
    <xf numFmtId="0" fontId="25" fillId="16" borderId="35" xfId="0" applyFont="1" applyFill="1" applyBorder="1" applyAlignment="1">
      <alignment horizontal="center"/>
    </xf>
    <xf numFmtId="0" fontId="25" fillId="40" borderId="0" xfId="0" applyFont="1" applyFill="1"/>
    <xf numFmtId="0" fontId="25" fillId="40" borderId="35" xfId="0" applyFont="1" applyFill="1" applyBorder="1" applyAlignment="1">
      <alignment horizontal="center"/>
    </xf>
    <xf numFmtId="0" fontId="0" fillId="40" borderId="0" xfId="0" applyFill="1"/>
    <xf numFmtId="0" fontId="25" fillId="39" borderId="0" xfId="0" applyFont="1" applyFill="1"/>
    <xf numFmtId="0" fontId="25" fillId="39" borderId="35" xfId="0" applyFont="1" applyFill="1" applyBorder="1" applyAlignment="1">
      <alignment horizontal="center"/>
    </xf>
    <xf numFmtId="0" fontId="25" fillId="47" borderId="0" xfId="0" applyFont="1" applyFill="1"/>
    <xf numFmtId="0" fontId="25" fillId="47" borderId="35" xfId="0" applyFont="1" applyFill="1" applyBorder="1" applyAlignment="1">
      <alignment horizontal="center"/>
    </xf>
    <xf numFmtId="0" fontId="0" fillId="47" borderId="0" xfId="0" applyFill="1"/>
    <xf numFmtId="0" fontId="25" fillId="46" borderId="0" xfId="0" applyFont="1" applyFill="1"/>
    <xf numFmtId="0" fontId="25" fillId="46" borderId="35" xfId="0" applyFont="1" applyFill="1" applyBorder="1" applyAlignment="1">
      <alignment horizontal="center"/>
    </xf>
    <xf numFmtId="0" fontId="0" fillId="46" borderId="0" xfId="0" applyFill="1"/>
    <xf numFmtId="0" fontId="25" fillId="48" borderId="0" xfId="0" applyFont="1" applyFill="1"/>
    <xf numFmtId="0" fontId="25" fillId="48" borderId="35" xfId="0" applyFont="1" applyFill="1" applyBorder="1" applyAlignment="1">
      <alignment horizontal="center"/>
    </xf>
    <xf numFmtId="0" fontId="25" fillId="34" borderId="0" xfId="0" applyFont="1" applyFill="1"/>
    <xf numFmtId="0" fontId="25" fillId="34" borderId="35" xfId="0" applyFont="1" applyFill="1" applyBorder="1" applyAlignment="1">
      <alignment horizontal="center"/>
    </xf>
    <xf numFmtId="0" fontId="25" fillId="41" borderId="0" xfId="0" applyFont="1" applyFill="1"/>
    <xf numFmtId="0" fontId="25" fillId="41" borderId="35" xfId="0" applyFont="1" applyFill="1" applyBorder="1" applyAlignment="1">
      <alignment horizontal="center"/>
    </xf>
    <xf numFmtId="0" fontId="25" fillId="50" borderId="0" xfId="0" applyFont="1" applyFill="1"/>
    <xf numFmtId="0" fontId="25" fillId="50" borderId="35" xfId="0" applyFont="1" applyFill="1" applyBorder="1" applyAlignment="1">
      <alignment horizontal="center"/>
    </xf>
    <xf numFmtId="0" fontId="0" fillId="50" borderId="0" xfId="0" applyFill="1"/>
    <xf numFmtId="0" fontId="25" fillId="51" borderId="0" xfId="0" applyFont="1" applyFill="1"/>
    <xf numFmtId="0" fontId="25" fillId="51" borderId="35" xfId="0" applyFont="1" applyFill="1" applyBorder="1" applyAlignment="1">
      <alignment horizontal="center"/>
    </xf>
    <xf numFmtId="0" fontId="0" fillId="51" borderId="0" xfId="0" applyFill="1"/>
    <xf numFmtId="0" fontId="25" fillId="52" borderId="0" xfId="0" applyFont="1" applyFill="1"/>
    <xf numFmtId="0" fontId="25" fillId="52" borderId="35" xfId="0" applyFont="1" applyFill="1" applyBorder="1" applyAlignment="1">
      <alignment horizontal="center"/>
    </xf>
    <xf numFmtId="0" fontId="0" fillId="52" borderId="0" xfId="0" applyFill="1"/>
    <xf numFmtId="0" fontId="25" fillId="53" borderId="0" xfId="0" applyFont="1" applyFill="1"/>
    <xf numFmtId="0" fontId="25" fillId="53" borderId="35" xfId="0" applyFont="1" applyFill="1" applyBorder="1" applyAlignment="1">
      <alignment horizontal="center"/>
    </xf>
    <xf numFmtId="0" fontId="0" fillId="53" borderId="0" xfId="0" applyFill="1"/>
    <xf numFmtId="0" fontId="25" fillId="39" borderId="36" xfId="0" applyFont="1" applyFill="1" applyBorder="1"/>
    <xf numFmtId="0" fontId="25" fillId="39" borderId="42" xfId="0" applyFont="1" applyFill="1" applyBorder="1" applyAlignment="1">
      <alignment horizontal="center"/>
    </xf>
    <xf numFmtId="0" fontId="0" fillId="39" borderId="36" xfId="0" applyFill="1" applyBorder="1"/>
    <xf numFmtId="0" fontId="25" fillId="54" borderId="0" xfId="0" applyFont="1" applyFill="1"/>
    <xf numFmtId="0" fontId="25" fillId="54" borderId="35" xfId="0" applyFont="1" applyFill="1" applyBorder="1" applyAlignment="1">
      <alignment horizontal="center"/>
    </xf>
    <xf numFmtId="0" fontId="0" fillId="54" borderId="0" xfId="0" applyFill="1"/>
    <xf numFmtId="0" fontId="25" fillId="47" borderId="37" xfId="0" applyFont="1" applyFill="1" applyBorder="1"/>
    <xf numFmtId="0" fontId="25" fillId="47" borderId="43" xfId="0" applyFont="1" applyFill="1" applyBorder="1" applyAlignment="1">
      <alignment horizontal="center"/>
    </xf>
    <xf numFmtId="0" fontId="0" fillId="47" borderId="37" xfId="0" applyFill="1" applyBorder="1"/>
    <xf numFmtId="0" fontId="25" fillId="55" borderId="0" xfId="0" applyFont="1" applyFill="1"/>
    <xf numFmtId="0" fontId="25" fillId="55" borderId="35" xfId="0" applyFont="1" applyFill="1" applyBorder="1" applyAlignment="1">
      <alignment horizontal="center"/>
    </xf>
    <xf numFmtId="0" fontId="0" fillId="55" borderId="0" xfId="0" applyFill="1"/>
    <xf numFmtId="0" fontId="25" fillId="56" borderId="0" xfId="0" applyFont="1" applyFill="1"/>
    <xf numFmtId="0" fontId="25" fillId="56" borderId="35" xfId="0" applyFont="1" applyFill="1" applyBorder="1" applyAlignment="1">
      <alignment horizontal="center"/>
    </xf>
    <xf numFmtId="0" fontId="0" fillId="56" borderId="0" xfId="0" applyFill="1"/>
    <xf numFmtId="0" fontId="25" fillId="0" borderId="0" xfId="0" applyFont="1"/>
    <xf numFmtId="0" fontId="41" fillId="0" borderId="0" xfId="0" applyFont="1" applyAlignment="1">
      <alignment vertical="center" textRotation="255"/>
    </xf>
    <xf numFmtId="0" fontId="25" fillId="54" borderId="36" xfId="0" applyFont="1" applyFill="1" applyBorder="1"/>
    <xf numFmtId="0" fontId="25" fillId="54" borderId="42" xfId="0" applyFont="1" applyFill="1" applyBorder="1" applyAlignment="1">
      <alignment horizontal="center"/>
    </xf>
    <xf numFmtId="0" fontId="0" fillId="54" borderId="36" xfId="0" applyFill="1" applyBorder="1"/>
    <xf numFmtId="0" fontId="25" fillId="57" borderId="0" xfId="0" applyFont="1" applyFill="1"/>
    <xf numFmtId="0" fontId="25" fillId="57" borderId="35" xfId="0" applyFont="1" applyFill="1" applyBorder="1" applyAlignment="1">
      <alignment horizontal="center"/>
    </xf>
    <xf numFmtId="0" fontId="0" fillId="57" borderId="0" xfId="0" applyFill="1"/>
    <xf numFmtId="0" fontId="5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7" fillId="0" borderId="0" xfId="0" applyFont="1" applyAlignment="1">
      <alignment horizontal="right"/>
    </xf>
    <xf numFmtId="0" fontId="37" fillId="36" borderId="0" xfId="0" applyFont="1" applyFill="1" applyAlignment="1">
      <alignment horizontal="right"/>
    </xf>
    <xf numFmtId="0" fontId="37" fillId="36" borderId="35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" fillId="0" borderId="0" xfId="0" applyFont="1"/>
    <xf numFmtId="0" fontId="1" fillId="36" borderId="0" xfId="0" applyFont="1" applyFill="1"/>
    <xf numFmtId="44" fontId="0" fillId="0" borderId="10" xfId="1" applyFont="1" applyBorder="1" applyAlignment="1">
      <alignment horizontal="right" vertical="center"/>
    </xf>
    <xf numFmtId="0" fontId="43" fillId="0" borderId="19" xfId="0" applyFont="1" applyBorder="1" applyAlignment="1">
      <alignment horizontal="center" vertical="center" wrapText="1"/>
    </xf>
    <xf numFmtId="1" fontId="0" fillId="55" borderId="0" xfId="0" applyNumberFormat="1" applyFill="1"/>
    <xf numFmtId="8" fontId="0" fillId="16" borderId="15" xfId="1" applyNumberFormat="1" applyFont="1" applyFill="1" applyBorder="1" applyAlignment="1">
      <alignment vertical="center"/>
    </xf>
    <xf numFmtId="0" fontId="0" fillId="16" borderId="13" xfId="0" applyFill="1" applyBorder="1" applyAlignment="1">
      <alignment horizontal="center" vertical="center" wrapText="1"/>
    </xf>
    <xf numFmtId="0" fontId="28" fillId="58" borderId="44" xfId="2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0" fontId="25" fillId="11" borderId="14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/>
    </xf>
    <xf numFmtId="0" fontId="4" fillId="17" borderId="11" xfId="0" applyFont="1" applyFill="1" applyBorder="1" applyAlignment="1">
      <alignment horizontal="center" vertical="center"/>
    </xf>
    <xf numFmtId="0" fontId="4" fillId="17" borderId="7" xfId="0" applyFont="1" applyFill="1" applyBorder="1" applyAlignment="1">
      <alignment horizontal="center" vertical="center"/>
    </xf>
    <xf numFmtId="0" fontId="4" fillId="17" borderId="12" xfId="0" applyFont="1" applyFill="1" applyBorder="1" applyAlignment="1">
      <alignment horizontal="center" vertical="center"/>
    </xf>
    <xf numFmtId="44" fontId="20" fillId="17" borderId="2" xfId="0" applyNumberFormat="1" applyFont="1" applyFill="1" applyBorder="1" applyAlignment="1">
      <alignment horizontal="center"/>
    </xf>
    <xf numFmtId="0" fontId="20" fillId="17" borderId="3" xfId="0" applyFont="1" applyFill="1" applyBorder="1" applyAlignment="1">
      <alignment horizontal="center"/>
    </xf>
    <xf numFmtId="0" fontId="20" fillId="17" borderId="4" xfId="0" applyFont="1" applyFill="1" applyBorder="1" applyAlignment="1">
      <alignment horizontal="center"/>
    </xf>
    <xf numFmtId="0" fontId="20" fillId="17" borderId="7" xfId="0" applyFont="1" applyFill="1" applyBorder="1" applyAlignment="1">
      <alignment horizontal="center"/>
    </xf>
    <xf numFmtId="0" fontId="20" fillId="17" borderId="8" xfId="0" applyFont="1" applyFill="1" applyBorder="1" applyAlignment="1">
      <alignment horizontal="center"/>
    </xf>
    <xf numFmtId="0" fontId="20" fillId="17" borderId="9" xfId="0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14" borderId="0" xfId="0" applyFont="1" applyFill="1" applyAlignment="1">
      <alignment horizontal="left" vertical="center"/>
    </xf>
    <xf numFmtId="0" fontId="4" fillId="17" borderId="5" xfId="0" applyFont="1" applyFill="1" applyBorder="1" applyAlignment="1">
      <alignment horizontal="center" vertical="center"/>
    </xf>
    <xf numFmtId="0" fontId="4" fillId="17" borderId="20" xfId="0" applyFont="1" applyFill="1" applyBorder="1" applyAlignment="1">
      <alignment horizontal="center" vertical="center"/>
    </xf>
    <xf numFmtId="0" fontId="4" fillId="17" borderId="23" xfId="0" applyFont="1" applyFill="1" applyBorder="1" applyAlignment="1">
      <alignment horizontal="center" vertical="center"/>
    </xf>
    <xf numFmtId="0" fontId="4" fillId="17" borderId="24" xfId="0" applyFont="1" applyFill="1" applyBorder="1" applyAlignment="1">
      <alignment horizontal="center" vertical="center"/>
    </xf>
    <xf numFmtId="0" fontId="4" fillId="17" borderId="25" xfId="0" applyFont="1" applyFill="1" applyBorder="1" applyAlignment="1">
      <alignment horizontal="center" vertical="center"/>
    </xf>
    <xf numFmtId="0" fontId="4" fillId="17" borderId="26" xfId="0" applyFont="1" applyFill="1" applyBorder="1" applyAlignment="1">
      <alignment horizontal="center" vertical="center"/>
    </xf>
    <xf numFmtId="0" fontId="19" fillId="17" borderId="2" xfId="0" applyFont="1" applyFill="1" applyBorder="1" applyAlignment="1">
      <alignment horizontal="center" vertical="center"/>
    </xf>
    <xf numFmtId="0" fontId="19" fillId="17" borderId="3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horizontal="center" vertical="center"/>
    </xf>
    <xf numFmtId="0" fontId="19" fillId="17" borderId="5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9" fillId="17" borderId="6" xfId="0" applyFont="1" applyFill="1" applyBorder="1" applyAlignment="1">
      <alignment horizontal="center" vertical="center"/>
    </xf>
    <xf numFmtId="0" fontId="19" fillId="17" borderId="21" xfId="0" applyFont="1" applyFill="1" applyBorder="1" applyAlignment="1">
      <alignment horizontal="center" vertical="center"/>
    </xf>
    <xf numFmtId="0" fontId="19" fillId="17" borderId="19" xfId="0" applyFont="1" applyFill="1" applyBorder="1" applyAlignment="1">
      <alignment horizontal="center" vertical="center"/>
    </xf>
    <xf numFmtId="0" fontId="19" fillId="17" borderId="22" xfId="0" applyFont="1" applyFill="1" applyBorder="1" applyAlignment="1">
      <alignment horizontal="center" vertical="center"/>
    </xf>
    <xf numFmtId="44" fontId="0" fillId="17" borderId="2" xfId="1" applyFont="1" applyFill="1" applyBorder="1" applyAlignment="1">
      <alignment horizontal="center"/>
    </xf>
    <xf numFmtId="44" fontId="0" fillId="17" borderId="3" xfId="1" applyFont="1" applyFill="1" applyBorder="1" applyAlignment="1">
      <alignment horizontal="center"/>
    </xf>
    <xf numFmtId="44" fontId="0" fillId="17" borderId="4" xfId="1" applyFont="1" applyFill="1" applyBorder="1" applyAlignment="1">
      <alignment horizontal="center"/>
    </xf>
    <xf numFmtId="44" fontId="0" fillId="17" borderId="5" xfId="1" applyFont="1" applyFill="1" applyBorder="1" applyAlignment="1">
      <alignment horizontal="center"/>
    </xf>
    <xf numFmtId="44" fontId="0" fillId="17" borderId="1" xfId="1" applyFont="1" applyFill="1" applyBorder="1" applyAlignment="1">
      <alignment horizontal="center"/>
    </xf>
    <xf numFmtId="44" fontId="0" fillId="17" borderId="6" xfId="1" applyFont="1" applyFill="1" applyBorder="1" applyAlignment="1">
      <alignment horizontal="center"/>
    </xf>
    <xf numFmtId="44" fontId="0" fillId="17" borderId="5" xfId="0" applyNumberFormat="1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7" borderId="6" xfId="0" applyFill="1" applyBorder="1" applyAlignment="1">
      <alignment horizontal="center"/>
    </xf>
    <xf numFmtId="0" fontId="0" fillId="17" borderId="5" xfId="0" applyFill="1" applyBorder="1" applyAlignment="1">
      <alignment horizontal="center"/>
    </xf>
    <xf numFmtId="44" fontId="0" fillId="17" borderId="23" xfId="0" applyNumberFormat="1" applyFill="1" applyBorder="1" applyAlignment="1">
      <alignment horizontal="center"/>
    </xf>
    <xf numFmtId="44" fontId="0" fillId="17" borderId="27" xfId="0" applyNumberFormat="1" applyFill="1" applyBorder="1" applyAlignment="1">
      <alignment horizontal="center"/>
    </xf>
    <xf numFmtId="44" fontId="0" fillId="17" borderId="24" xfId="0" applyNumberFormat="1" applyFill="1" applyBorder="1" applyAlignment="1">
      <alignment horizontal="center"/>
    </xf>
    <xf numFmtId="44" fontId="0" fillId="17" borderId="28" xfId="0" applyNumberFormat="1" applyFill="1" applyBorder="1" applyAlignment="1">
      <alignment horizontal="center"/>
    </xf>
    <xf numFmtId="44" fontId="0" fillId="17" borderId="29" xfId="0" applyNumberFormat="1" applyFill="1" applyBorder="1" applyAlignment="1">
      <alignment horizontal="center"/>
    </xf>
    <xf numFmtId="44" fontId="0" fillId="17" borderId="30" xfId="0" applyNumberFormat="1" applyFill="1" applyBorder="1" applyAlignment="1">
      <alignment horizontal="center"/>
    </xf>
    <xf numFmtId="0" fontId="17" fillId="16" borderId="0" xfId="0" applyFont="1" applyFill="1" applyAlignment="1">
      <alignment horizontal="center"/>
    </xf>
    <xf numFmtId="0" fontId="4" fillId="17" borderId="5" xfId="0" applyFont="1" applyFill="1" applyBorder="1" applyAlignment="1">
      <alignment horizontal="center" vertical="center" wrapText="1"/>
    </xf>
  </cellXfs>
  <cellStyles count="3">
    <cellStyle name="Komma" xfId="2" builtinId="3"/>
    <cellStyle name="Standard" xfId="0" builtinId="0"/>
    <cellStyle name="Währung" xfId="1" builtinId="4"/>
  </cellStyles>
  <dxfs count="131">
    <dxf>
      <fill>
        <patternFill>
          <bgColor rgb="FF73F43F"/>
        </patternFill>
      </fill>
    </dxf>
    <dxf>
      <fill>
        <patternFill>
          <bgColor rgb="FFEB57F3"/>
        </patternFill>
      </fill>
    </dxf>
    <dxf>
      <fill>
        <patternFill>
          <bgColor theme="1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1"/>
        </patternFill>
      </fill>
    </dxf>
    <dxf>
      <fill>
        <patternFill>
          <bgColor theme="6"/>
        </patternFill>
      </fill>
    </dxf>
    <dxf>
      <fill>
        <patternFill>
          <bgColor theme="1"/>
        </patternFill>
      </fill>
    </dxf>
    <dxf>
      <fill>
        <patternFill>
          <bgColor theme="6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6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6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6DFBFC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6DFBFC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3F1C5A"/>
        </patternFill>
      </fill>
    </dxf>
    <dxf>
      <fill>
        <patternFill>
          <bgColor rgb="FF3F1C5A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904CF6"/>
        </patternFill>
      </fill>
    </dxf>
    <dxf>
      <fill>
        <patternFill>
          <bgColor rgb="FF904CF6"/>
        </patternFill>
      </fill>
    </dxf>
    <dxf>
      <fill>
        <patternFill>
          <bgColor rgb="FF904CF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73F43F"/>
        </patternFill>
      </fill>
    </dxf>
    <dxf>
      <fill>
        <patternFill>
          <bgColor rgb="FF73F43F"/>
        </patternFill>
      </fill>
    </dxf>
    <dxf>
      <fill>
        <patternFill>
          <bgColor rgb="FFEB57F3"/>
        </patternFill>
      </fill>
    </dxf>
    <dxf>
      <fill>
        <patternFill>
          <bgColor rgb="FFEB57F3"/>
        </patternFill>
      </fill>
    </dxf>
    <dxf>
      <fill>
        <patternFill>
          <bgColor rgb="FFF17F3A"/>
        </patternFill>
      </fill>
    </dxf>
    <dxf>
      <fill>
        <patternFill>
          <bgColor rgb="FFF17F3A"/>
        </patternFill>
      </fill>
    </dxf>
    <dxf>
      <fill>
        <patternFill>
          <bgColor rgb="FFFFF350"/>
        </patternFill>
      </fill>
    </dxf>
    <dxf>
      <fill>
        <patternFill>
          <bgColor rgb="FFFFF35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6DFBFC"/>
        </patternFill>
      </fill>
    </dxf>
    <dxf>
      <fill>
        <patternFill>
          <bgColor rgb="FF6DFBFC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3F1C5A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904CF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kko Rounded Pro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AEAAAA"/>
        </left>
        <right style="thin">
          <color rgb="FFAEAAAA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AEAAAA"/>
        </left>
        <right style="thin">
          <color rgb="FFAEAAAA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fill>
        <patternFill patternType="solid">
          <fgColor indexed="64"/>
          <bgColor rgb="FF73F43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AEAAAA"/>
        </left>
        <right style="thin">
          <color rgb="FFAEAAAA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73F43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</dxfs>
  <tableStyles count="1" defaultTableStyle="TableStyleMedium2" defaultPivotStyle="PivotStyleLight16">
    <tableStyle name="Tabellenformat 1" pivot="0" count="0" xr9:uid="{D9C8E2F5-E073-483D-95AB-4717B6773369}"/>
  </tableStyles>
  <colors>
    <mruColors>
      <color rgb="FFF17F3A"/>
      <color rgb="FFEFF84E"/>
      <color rgb="FF73F43F"/>
      <color rgb="FFEB57F3"/>
      <color rgb="FF6DFBFC"/>
      <color rgb="FF996600"/>
      <color rgb="FFD3A1EB"/>
      <color rgb="FF904CF6"/>
      <color rgb="FFFFF350"/>
      <color rgb="FF9EEB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g"/><Relationship Id="rId3" Type="http://schemas.openxmlformats.org/officeDocument/2006/relationships/image" Target="../media/image23.jpg"/><Relationship Id="rId7" Type="http://schemas.openxmlformats.org/officeDocument/2006/relationships/image" Target="../media/image27.jpg"/><Relationship Id="rId2" Type="http://schemas.openxmlformats.org/officeDocument/2006/relationships/image" Target="../media/image22.jpg"/><Relationship Id="rId1" Type="http://schemas.openxmlformats.org/officeDocument/2006/relationships/image" Target="../media/image21.jpg"/><Relationship Id="rId6" Type="http://schemas.openxmlformats.org/officeDocument/2006/relationships/image" Target="../media/image26.jpg"/><Relationship Id="rId11" Type="http://schemas.openxmlformats.org/officeDocument/2006/relationships/image" Target="../media/image31.jpg"/><Relationship Id="rId5" Type="http://schemas.openxmlformats.org/officeDocument/2006/relationships/image" Target="../media/image25.jpg"/><Relationship Id="rId10" Type="http://schemas.openxmlformats.org/officeDocument/2006/relationships/image" Target="../media/image30.jpg"/><Relationship Id="rId4" Type="http://schemas.openxmlformats.org/officeDocument/2006/relationships/image" Target="../media/image24.jpg"/><Relationship Id="rId9" Type="http://schemas.openxmlformats.org/officeDocument/2006/relationships/image" Target="../media/image29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g"/><Relationship Id="rId18" Type="http://schemas.openxmlformats.org/officeDocument/2006/relationships/image" Target="../media/image49.jpg"/><Relationship Id="rId26" Type="http://schemas.openxmlformats.org/officeDocument/2006/relationships/image" Target="../media/image57.jpg"/><Relationship Id="rId39" Type="http://schemas.openxmlformats.org/officeDocument/2006/relationships/image" Target="../media/image70.jpg"/><Relationship Id="rId21" Type="http://schemas.openxmlformats.org/officeDocument/2006/relationships/image" Target="../media/image52.jpg"/><Relationship Id="rId34" Type="http://schemas.openxmlformats.org/officeDocument/2006/relationships/image" Target="../media/image65.jpg"/><Relationship Id="rId42" Type="http://schemas.openxmlformats.org/officeDocument/2006/relationships/image" Target="../media/image73.jpg"/><Relationship Id="rId47" Type="http://schemas.openxmlformats.org/officeDocument/2006/relationships/image" Target="../media/image78.jpg"/><Relationship Id="rId50" Type="http://schemas.openxmlformats.org/officeDocument/2006/relationships/image" Target="../media/image81.jpeg"/><Relationship Id="rId55" Type="http://schemas.openxmlformats.org/officeDocument/2006/relationships/image" Target="../media/image86.jpg"/><Relationship Id="rId7" Type="http://schemas.openxmlformats.org/officeDocument/2006/relationships/image" Target="../media/image38.jpg"/><Relationship Id="rId2" Type="http://schemas.openxmlformats.org/officeDocument/2006/relationships/image" Target="../media/image33.jpg"/><Relationship Id="rId16" Type="http://schemas.openxmlformats.org/officeDocument/2006/relationships/image" Target="../media/image47.jpg"/><Relationship Id="rId29" Type="http://schemas.openxmlformats.org/officeDocument/2006/relationships/image" Target="../media/image60.jpg"/><Relationship Id="rId11" Type="http://schemas.openxmlformats.org/officeDocument/2006/relationships/image" Target="../media/image42.jpg"/><Relationship Id="rId24" Type="http://schemas.openxmlformats.org/officeDocument/2006/relationships/image" Target="../media/image55.jpg"/><Relationship Id="rId32" Type="http://schemas.openxmlformats.org/officeDocument/2006/relationships/image" Target="../media/image63.jpg"/><Relationship Id="rId37" Type="http://schemas.openxmlformats.org/officeDocument/2006/relationships/image" Target="../media/image68.jpg"/><Relationship Id="rId40" Type="http://schemas.openxmlformats.org/officeDocument/2006/relationships/image" Target="../media/image71.jpg"/><Relationship Id="rId45" Type="http://schemas.openxmlformats.org/officeDocument/2006/relationships/image" Target="../media/image76.jpg"/><Relationship Id="rId53" Type="http://schemas.openxmlformats.org/officeDocument/2006/relationships/image" Target="../media/image84.jpg"/><Relationship Id="rId58" Type="http://schemas.openxmlformats.org/officeDocument/2006/relationships/image" Target="../media/image89.jpg"/><Relationship Id="rId5" Type="http://schemas.openxmlformats.org/officeDocument/2006/relationships/image" Target="../media/image36.jpg"/><Relationship Id="rId19" Type="http://schemas.openxmlformats.org/officeDocument/2006/relationships/image" Target="../media/image50.jpg"/><Relationship Id="rId4" Type="http://schemas.openxmlformats.org/officeDocument/2006/relationships/image" Target="../media/image35.jpg"/><Relationship Id="rId9" Type="http://schemas.openxmlformats.org/officeDocument/2006/relationships/image" Target="../media/image40.jpg"/><Relationship Id="rId14" Type="http://schemas.openxmlformats.org/officeDocument/2006/relationships/image" Target="../media/image45.jpg"/><Relationship Id="rId22" Type="http://schemas.openxmlformats.org/officeDocument/2006/relationships/image" Target="../media/image53.jpg"/><Relationship Id="rId27" Type="http://schemas.openxmlformats.org/officeDocument/2006/relationships/image" Target="../media/image58.jpg"/><Relationship Id="rId30" Type="http://schemas.openxmlformats.org/officeDocument/2006/relationships/image" Target="../media/image61.jpg"/><Relationship Id="rId35" Type="http://schemas.openxmlformats.org/officeDocument/2006/relationships/image" Target="../media/image66.jpg"/><Relationship Id="rId43" Type="http://schemas.openxmlformats.org/officeDocument/2006/relationships/image" Target="../media/image74.jpg"/><Relationship Id="rId48" Type="http://schemas.openxmlformats.org/officeDocument/2006/relationships/image" Target="../media/image79.jpg"/><Relationship Id="rId56" Type="http://schemas.openxmlformats.org/officeDocument/2006/relationships/image" Target="../media/image87.jpg"/><Relationship Id="rId8" Type="http://schemas.openxmlformats.org/officeDocument/2006/relationships/image" Target="../media/image39.jpg"/><Relationship Id="rId51" Type="http://schemas.openxmlformats.org/officeDocument/2006/relationships/image" Target="../media/image82.jpg"/><Relationship Id="rId3" Type="http://schemas.openxmlformats.org/officeDocument/2006/relationships/image" Target="../media/image34.jpg"/><Relationship Id="rId12" Type="http://schemas.openxmlformats.org/officeDocument/2006/relationships/image" Target="../media/image43.jpg"/><Relationship Id="rId17" Type="http://schemas.openxmlformats.org/officeDocument/2006/relationships/image" Target="../media/image48.jpg"/><Relationship Id="rId25" Type="http://schemas.openxmlformats.org/officeDocument/2006/relationships/image" Target="../media/image56.jpg"/><Relationship Id="rId33" Type="http://schemas.openxmlformats.org/officeDocument/2006/relationships/image" Target="../media/image64.jpg"/><Relationship Id="rId38" Type="http://schemas.openxmlformats.org/officeDocument/2006/relationships/image" Target="../media/image69.jpg"/><Relationship Id="rId46" Type="http://schemas.openxmlformats.org/officeDocument/2006/relationships/image" Target="../media/image77.jpg"/><Relationship Id="rId59" Type="http://schemas.openxmlformats.org/officeDocument/2006/relationships/image" Target="../media/image90.jpg"/><Relationship Id="rId20" Type="http://schemas.openxmlformats.org/officeDocument/2006/relationships/image" Target="../media/image51.jpg"/><Relationship Id="rId41" Type="http://schemas.openxmlformats.org/officeDocument/2006/relationships/image" Target="../media/image72.jpg"/><Relationship Id="rId54" Type="http://schemas.openxmlformats.org/officeDocument/2006/relationships/image" Target="../media/image85.jpg"/><Relationship Id="rId1" Type="http://schemas.openxmlformats.org/officeDocument/2006/relationships/image" Target="../media/image32.jpg"/><Relationship Id="rId6" Type="http://schemas.openxmlformats.org/officeDocument/2006/relationships/image" Target="../media/image37.jpg"/><Relationship Id="rId15" Type="http://schemas.openxmlformats.org/officeDocument/2006/relationships/image" Target="../media/image46.jpg"/><Relationship Id="rId23" Type="http://schemas.openxmlformats.org/officeDocument/2006/relationships/image" Target="../media/image54.jpg"/><Relationship Id="rId28" Type="http://schemas.openxmlformats.org/officeDocument/2006/relationships/image" Target="../media/image59.jpg"/><Relationship Id="rId36" Type="http://schemas.openxmlformats.org/officeDocument/2006/relationships/image" Target="../media/image67.jpg"/><Relationship Id="rId49" Type="http://schemas.openxmlformats.org/officeDocument/2006/relationships/image" Target="../media/image80.jpeg"/><Relationship Id="rId57" Type="http://schemas.openxmlformats.org/officeDocument/2006/relationships/image" Target="../media/image88.jpg"/><Relationship Id="rId10" Type="http://schemas.openxmlformats.org/officeDocument/2006/relationships/image" Target="../media/image41.jpg"/><Relationship Id="rId31" Type="http://schemas.openxmlformats.org/officeDocument/2006/relationships/image" Target="../media/image62.jpg"/><Relationship Id="rId44" Type="http://schemas.openxmlformats.org/officeDocument/2006/relationships/image" Target="../media/image75.jpg"/><Relationship Id="rId52" Type="http://schemas.openxmlformats.org/officeDocument/2006/relationships/image" Target="../media/image83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g"/><Relationship Id="rId13" Type="http://schemas.openxmlformats.org/officeDocument/2006/relationships/image" Target="../media/image103.jpg"/><Relationship Id="rId18" Type="http://schemas.openxmlformats.org/officeDocument/2006/relationships/image" Target="../media/image108.jpg"/><Relationship Id="rId3" Type="http://schemas.openxmlformats.org/officeDocument/2006/relationships/image" Target="../media/image93.jpg"/><Relationship Id="rId7" Type="http://schemas.openxmlformats.org/officeDocument/2006/relationships/image" Target="../media/image97.jpg"/><Relationship Id="rId12" Type="http://schemas.openxmlformats.org/officeDocument/2006/relationships/image" Target="../media/image102.jpg"/><Relationship Id="rId17" Type="http://schemas.openxmlformats.org/officeDocument/2006/relationships/image" Target="../media/image107.jpg"/><Relationship Id="rId2" Type="http://schemas.openxmlformats.org/officeDocument/2006/relationships/image" Target="../media/image92.jpg"/><Relationship Id="rId16" Type="http://schemas.openxmlformats.org/officeDocument/2006/relationships/image" Target="../media/image106.jpg"/><Relationship Id="rId20" Type="http://schemas.openxmlformats.org/officeDocument/2006/relationships/image" Target="../media/image110.jpg"/><Relationship Id="rId1" Type="http://schemas.openxmlformats.org/officeDocument/2006/relationships/image" Target="../media/image91.jpg"/><Relationship Id="rId6" Type="http://schemas.openxmlformats.org/officeDocument/2006/relationships/image" Target="../media/image96.jpg"/><Relationship Id="rId11" Type="http://schemas.openxmlformats.org/officeDocument/2006/relationships/image" Target="../media/image101.jpg"/><Relationship Id="rId5" Type="http://schemas.openxmlformats.org/officeDocument/2006/relationships/image" Target="../media/image95.jpg"/><Relationship Id="rId15" Type="http://schemas.openxmlformats.org/officeDocument/2006/relationships/image" Target="../media/image105.jpg"/><Relationship Id="rId10" Type="http://schemas.openxmlformats.org/officeDocument/2006/relationships/image" Target="../media/image100.jpg"/><Relationship Id="rId19" Type="http://schemas.openxmlformats.org/officeDocument/2006/relationships/image" Target="../media/image109.jpg"/><Relationship Id="rId4" Type="http://schemas.openxmlformats.org/officeDocument/2006/relationships/image" Target="../media/image94.jpg"/><Relationship Id="rId9" Type="http://schemas.openxmlformats.org/officeDocument/2006/relationships/image" Target="../media/image99.jpg"/><Relationship Id="rId14" Type="http://schemas.openxmlformats.org/officeDocument/2006/relationships/image" Target="../media/image10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g"/><Relationship Id="rId2" Type="http://schemas.openxmlformats.org/officeDocument/2006/relationships/image" Target="../media/image112.jpg"/><Relationship Id="rId1" Type="http://schemas.openxmlformats.org/officeDocument/2006/relationships/image" Target="../media/image111.jpg"/><Relationship Id="rId6" Type="http://schemas.openxmlformats.org/officeDocument/2006/relationships/image" Target="../media/image116.jpg"/><Relationship Id="rId5" Type="http://schemas.openxmlformats.org/officeDocument/2006/relationships/image" Target="../media/image115.jpg"/><Relationship Id="rId4" Type="http://schemas.openxmlformats.org/officeDocument/2006/relationships/image" Target="../media/image1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677333</xdr:colOff>
      <xdr:row>7</xdr:row>
      <xdr:rowOff>50801</xdr:rowOff>
    </xdr:from>
    <xdr:to>
      <xdr:col>4</xdr:col>
      <xdr:colOff>1439333</xdr:colOff>
      <xdr:row>8</xdr:row>
      <xdr:rowOff>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F10DD1CB-30C0-89CD-EF5E-3EA9138F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9733" y="2218268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694266</xdr:colOff>
      <xdr:row>8</xdr:row>
      <xdr:rowOff>16934</xdr:rowOff>
    </xdr:from>
    <xdr:to>
      <xdr:col>4</xdr:col>
      <xdr:colOff>1473198</xdr:colOff>
      <xdr:row>8</xdr:row>
      <xdr:rowOff>795866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E2B0635-25E1-4998-13B2-66B61BA0B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66" y="2997201"/>
          <a:ext cx="778932" cy="778932"/>
        </a:xfrm>
        <a:prstGeom prst="rect">
          <a:avLst/>
        </a:prstGeom>
      </xdr:spPr>
    </xdr:pic>
    <xdr:clientData/>
  </xdr:twoCellAnchor>
  <xdr:twoCellAnchor editAs="oneCell">
    <xdr:from>
      <xdr:col>4</xdr:col>
      <xdr:colOff>745067</xdr:colOff>
      <xdr:row>11</xdr:row>
      <xdr:rowOff>50800</xdr:rowOff>
    </xdr:from>
    <xdr:to>
      <xdr:col>4</xdr:col>
      <xdr:colOff>1439334</xdr:colOff>
      <xdr:row>11</xdr:row>
      <xdr:rowOff>745067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D60D168E-18A6-2692-9423-A982E0B9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7467" y="5164667"/>
          <a:ext cx="694267" cy="694267"/>
        </a:xfrm>
        <a:prstGeom prst="rect">
          <a:avLst/>
        </a:prstGeom>
      </xdr:spPr>
    </xdr:pic>
    <xdr:clientData/>
  </xdr:twoCellAnchor>
  <xdr:twoCellAnchor editAs="oneCell">
    <xdr:from>
      <xdr:col>4</xdr:col>
      <xdr:colOff>745067</xdr:colOff>
      <xdr:row>13</xdr:row>
      <xdr:rowOff>50799</xdr:rowOff>
    </xdr:from>
    <xdr:to>
      <xdr:col>4</xdr:col>
      <xdr:colOff>1405467</xdr:colOff>
      <xdr:row>13</xdr:row>
      <xdr:rowOff>711199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42F21C0F-C3AD-BAD4-EAEE-368F6A52F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7467" y="6688666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14</xdr:row>
      <xdr:rowOff>33867</xdr:rowOff>
    </xdr:from>
    <xdr:to>
      <xdr:col>4</xdr:col>
      <xdr:colOff>1456266</xdr:colOff>
      <xdr:row>14</xdr:row>
      <xdr:rowOff>728133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B125DD7-A0E8-DAD5-F7B5-71A169CC2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34400" y="7433734"/>
          <a:ext cx="694266" cy="694266"/>
        </a:xfrm>
        <a:prstGeom prst="rect">
          <a:avLst/>
        </a:prstGeom>
      </xdr:spPr>
    </xdr:pic>
    <xdr:clientData/>
  </xdr:twoCellAnchor>
  <xdr:twoCellAnchor editAs="oneCell">
    <xdr:from>
      <xdr:col>4</xdr:col>
      <xdr:colOff>778933</xdr:colOff>
      <xdr:row>12</xdr:row>
      <xdr:rowOff>67733</xdr:rowOff>
    </xdr:from>
    <xdr:to>
      <xdr:col>4</xdr:col>
      <xdr:colOff>1456267</xdr:colOff>
      <xdr:row>12</xdr:row>
      <xdr:rowOff>745067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1EE07F31-2102-7D07-B0EE-15400BEF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51333" y="5943600"/>
          <a:ext cx="677334" cy="67733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762001</xdr:colOff>
      <xdr:row>15</xdr:row>
      <xdr:rowOff>33867</xdr:rowOff>
    </xdr:from>
    <xdr:to>
      <xdr:col>4</xdr:col>
      <xdr:colOff>1473201</xdr:colOff>
      <xdr:row>16</xdr:row>
      <xdr:rowOff>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5CB69A48-7388-867E-3FD8-CE2A9E1B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34401" y="8212667"/>
          <a:ext cx="711200" cy="711200"/>
        </a:xfrm>
        <a:prstGeom prst="rect">
          <a:avLst/>
        </a:prstGeom>
      </xdr:spPr>
    </xdr:pic>
    <xdr:clientData/>
  </xdr:twoCellAnchor>
  <xdr:twoCellAnchor editAs="oneCell">
    <xdr:from>
      <xdr:col>4</xdr:col>
      <xdr:colOff>745067</xdr:colOff>
      <xdr:row>16</xdr:row>
      <xdr:rowOff>50800</xdr:rowOff>
    </xdr:from>
    <xdr:to>
      <xdr:col>4</xdr:col>
      <xdr:colOff>1507067</xdr:colOff>
      <xdr:row>16</xdr:row>
      <xdr:rowOff>812800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325A9A42-CD9A-368D-47F0-515A0125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17467" y="8974667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846667</xdr:colOff>
      <xdr:row>21</xdr:row>
      <xdr:rowOff>50800</xdr:rowOff>
    </xdr:from>
    <xdr:to>
      <xdr:col>3</xdr:col>
      <xdr:colOff>1930400</xdr:colOff>
      <xdr:row>21</xdr:row>
      <xdr:rowOff>1134533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F3F1C24E-7090-03A7-9FD5-6CCCA5808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92800" y="12090400"/>
          <a:ext cx="1083733" cy="1083733"/>
        </a:xfrm>
        <a:prstGeom prst="rect">
          <a:avLst/>
        </a:prstGeom>
      </xdr:spPr>
    </xdr:pic>
    <xdr:clientData/>
  </xdr:twoCellAnchor>
  <xdr:twoCellAnchor editAs="oneCell">
    <xdr:from>
      <xdr:col>3</xdr:col>
      <xdr:colOff>846667</xdr:colOff>
      <xdr:row>22</xdr:row>
      <xdr:rowOff>50799</xdr:rowOff>
    </xdr:from>
    <xdr:to>
      <xdr:col>3</xdr:col>
      <xdr:colOff>1879601</xdr:colOff>
      <xdr:row>22</xdr:row>
      <xdr:rowOff>1083733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828148B-BBDF-676E-3AA6-D65C87665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92800" y="13292666"/>
          <a:ext cx="1032934" cy="1032934"/>
        </a:xfrm>
        <a:prstGeom prst="rect">
          <a:avLst/>
        </a:prstGeom>
      </xdr:spPr>
    </xdr:pic>
    <xdr:clientData/>
  </xdr:twoCellAnchor>
  <xdr:oneCellAnchor>
    <xdr:from>
      <xdr:col>3</xdr:col>
      <xdr:colOff>846667</xdr:colOff>
      <xdr:row>20</xdr:row>
      <xdr:rowOff>50800</xdr:rowOff>
    </xdr:from>
    <xdr:ext cx="1083733" cy="1083733"/>
    <xdr:pic>
      <xdr:nvPicPr>
        <xdr:cNvPr id="2" name="Grafik 1">
          <a:extLst>
            <a:ext uri="{FF2B5EF4-FFF2-40B4-BE49-F238E27FC236}">
              <a16:creationId xmlns:a16="http://schemas.microsoft.com/office/drawing/2014/main" id="{702B8B8A-3508-6840-9F13-63A2CC829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92800" y="13394267"/>
          <a:ext cx="1083733" cy="1083733"/>
        </a:xfrm>
        <a:prstGeom prst="rect">
          <a:avLst/>
        </a:prstGeom>
      </xdr:spPr>
    </xdr:pic>
    <xdr:clientData/>
  </xdr:oneCellAnchor>
  <xdr:oneCellAnchor>
    <xdr:from>
      <xdr:col>3</xdr:col>
      <xdr:colOff>846667</xdr:colOff>
      <xdr:row>20</xdr:row>
      <xdr:rowOff>101600</xdr:rowOff>
    </xdr:from>
    <xdr:ext cx="1083734" cy="1083734"/>
    <xdr:pic>
      <xdr:nvPicPr>
        <xdr:cNvPr id="3" name="Grafik 2">
          <a:extLst>
            <a:ext uri="{FF2B5EF4-FFF2-40B4-BE49-F238E27FC236}">
              <a16:creationId xmlns:a16="http://schemas.microsoft.com/office/drawing/2014/main" id="{5540E727-65A3-9C4D-AB24-571C3416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92800" y="10837333"/>
          <a:ext cx="1083734" cy="108373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546100</xdr:colOff>
      <xdr:row>52</xdr:row>
      <xdr:rowOff>52211</xdr:rowOff>
    </xdr:from>
    <xdr:to>
      <xdr:col>3</xdr:col>
      <xdr:colOff>1612900</xdr:colOff>
      <xdr:row>52</xdr:row>
      <xdr:rowOff>763411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D7AFC55-F093-4C43-B2E4-64ACDADB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6656" y="23730655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558800</xdr:colOff>
      <xdr:row>54</xdr:row>
      <xdr:rowOff>12700</xdr:rowOff>
    </xdr:from>
    <xdr:to>
      <xdr:col>3</xdr:col>
      <xdr:colOff>1625600</xdr:colOff>
      <xdr:row>54</xdr:row>
      <xdr:rowOff>723900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FFDE7F0-2A1C-3D49-8E42-83A4C19A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71704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55</xdr:row>
      <xdr:rowOff>25400</xdr:rowOff>
    </xdr:from>
    <xdr:to>
      <xdr:col>3</xdr:col>
      <xdr:colOff>1638300</xdr:colOff>
      <xdr:row>55</xdr:row>
      <xdr:rowOff>736600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D669C4F-6EDA-3D4B-887F-79FCAE72A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89500" y="179324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58</xdr:row>
      <xdr:rowOff>38100</xdr:rowOff>
    </xdr:from>
    <xdr:to>
      <xdr:col>3</xdr:col>
      <xdr:colOff>1587500</xdr:colOff>
      <xdr:row>58</xdr:row>
      <xdr:rowOff>738363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E3F9049-40CB-DA43-9AC6-EED5F5B93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38700" y="19481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57</xdr:row>
      <xdr:rowOff>50800</xdr:rowOff>
    </xdr:from>
    <xdr:to>
      <xdr:col>3</xdr:col>
      <xdr:colOff>1536700</xdr:colOff>
      <xdr:row>57</xdr:row>
      <xdr:rowOff>762000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ABB1850-F670-DB44-BC53-E8BC66618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87900" y="18719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60</xdr:row>
      <xdr:rowOff>76200</xdr:rowOff>
    </xdr:from>
    <xdr:to>
      <xdr:col>3</xdr:col>
      <xdr:colOff>1574800</xdr:colOff>
      <xdr:row>60</xdr:row>
      <xdr:rowOff>787400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84070F97-F5B2-C64D-A6E8-7CC80D41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26000" y="202692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61</xdr:row>
      <xdr:rowOff>38100</xdr:rowOff>
    </xdr:from>
    <xdr:to>
      <xdr:col>3</xdr:col>
      <xdr:colOff>1587500</xdr:colOff>
      <xdr:row>61</xdr:row>
      <xdr:rowOff>749300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E98C54B3-685B-154B-A92E-26929D34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38700" y="210439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62</xdr:row>
      <xdr:rowOff>50800</xdr:rowOff>
    </xdr:from>
    <xdr:to>
      <xdr:col>3</xdr:col>
      <xdr:colOff>1587500</xdr:colOff>
      <xdr:row>62</xdr:row>
      <xdr:rowOff>762000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A88AB44-5F9C-E143-BC81-E36FBA4A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38700" y="218313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64</xdr:row>
      <xdr:rowOff>12700</xdr:rowOff>
    </xdr:from>
    <xdr:to>
      <xdr:col>3</xdr:col>
      <xdr:colOff>1600200</xdr:colOff>
      <xdr:row>64</xdr:row>
      <xdr:rowOff>723900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06B1822-B94B-3648-B603-65695C4B4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51400" y="225679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558800</xdr:colOff>
      <xdr:row>65</xdr:row>
      <xdr:rowOff>25400</xdr:rowOff>
    </xdr:from>
    <xdr:to>
      <xdr:col>3</xdr:col>
      <xdr:colOff>1574800</xdr:colOff>
      <xdr:row>65</xdr:row>
      <xdr:rowOff>706317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94B0C75-4B6C-924C-861B-EAB9A0C4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76800" y="23329900"/>
          <a:ext cx="1016000" cy="680917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67</xdr:row>
      <xdr:rowOff>25400</xdr:rowOff>
    </xdr:from>
    <xdr:to>
      <xdr:col>3</xdr:col>
      <xdr:colOff>1587500</xdr:colOff>
      <xdr:row>67</xdr:row>
      <xdr:rowOff>736600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F94D4013-4131-9E49-B5DF-39109E792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38700" y="240665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68</xdr:row>
      <xdr:rowOff>21167</xdr:rowOff>
    </xdr:from>
    <xdr:to>
      <xdr:col>3</xdr:col>
      <xdr:colOff>1663700</xdr:colOff>
      <xdr:row>68</xdr:row>
      <xdr:rowOff>825500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C4F784D5-A4AC-7145-8C8F-68A8AE58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75200" y="24836967"/>
          <a:ext cx="1206500" cy="804333"/>
        </a:xfrm>
        <a:prstGeom prst="rect">
          <a:avLst/>
        </a:prstGeom>
      </xdr:spPr>
    </xdr:pic>
    <xdr:clientData/>
  </xdr:twoCellAnchor>
  <xdr:twoCellAnchor editAs="oneCell">
    <xdr:from>
      <xdr:col>3</xdr:col>
      <xdr:colOff>558800</xdr:colOff>
      <xdr:row>69</xdr:row>
      <xdr:rowOff>12700</xdr:rowOff>
    </xdr:from>
    <xdr:to>
      <xdr:col>3</xdr:col>
      <xdr:colOff>1625600</xdr:colOff>
      <xdr:row>70</xdr:row>
      <xdr:rowOff>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10BEB42F-CD30-C545-BC1D-C62CEF65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76800" y="256794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32</xdr:row>
      <xdr:rowOff>38100</xdr:rowOff>
    </xdr:from>
    <xdr:to>
      <xdr:col>3</xdr:col>
      <xdr:colOff>1553835</xdr:colOff>
      <xdr:row>32</xdr:row>
      <xdr:rowOff>762000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2B3A958-360E-8F44-881E-46FDF73F7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87900" y="2946400"/>
          <a:ext cx="1083935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482600</xdr:colOff>
      <xdr:row>33</xdr:row>
      <xdr:rowOff>38100</xdr:rowOff>
    </xdr:from>
    <xdr:to>
      <xdr:col>3</xdr:col>
      <xdr:colOff>1471453</xdr:colOff>
      <xdr:row>33</xdr:row>
      <xdr:rowOff>698500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822D09BC-7041-4D49-826B-526AB2B2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00600" y="3733800"/>
          <a:ext cx="988853" cy="660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37</xdr:row>
      <xdr:rowOff>25400</xdr:rowOff>
    </xdr:from>
    <xdr:to>
      <xdr:col>3</xdr:col>
      <xdr:colOff>1484086</xdr:colOff>
      <xdr:row>37</xdr:row>
      <xdr:rowOff>711200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C282FF81-64B9-DD4B-B2F4-1A231B28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75200" y="4432300"/>
          <a:ext cx="1026886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38</xdr:row>
      <xdr:rowOff>25400</xdr:rowOff>
    </xdr:from>
    <xdr:to>
      <xdr:col>3</xdr:col>
      <xdr:colOff>1541135</xdr:colOff>
      <xdr:row>38</xdr:row>
      <xdr:rowOff>749300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A5A32631-53C5-E547-B111-8974B09C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75200" y="5181600"/>
          <a:ext cx="1083935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393700</xdr:colOff>
      <xdr:row>39</xdr:row>
      <xdr:rowOff>25400</xdr:rowOff>
    </xdr:from>
    <xdr:to>
      <xdr:col>3</xdr:col>
      <xdr:colOff>1534685</xdr:colOff>
      <xdr:row>39</xdr:row>
      <xdr:rowOff>787400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C90EB336-B1AC-BC40-8AA9-F1B7205C3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1700" y="5943600"/>
          <a:ext cx="114098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558800</xdr:colOff>
      <xdr:row>40</xdr:row>
      <xdr:rowOff>50800</xdr:rowOff>
    </xdr:from>
    <xdr:to>
      <xdr:col>3</xdr:col>
      <xdr:colOff>1490604</xdr:colOff>
      <xdr:row>40</xdr:row>
      <xdr:rowOff>673100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2AF9D04F-4BFB-2B4C-8DA7-75D1FD81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76800" y="6769100"/>
          <a:ext cx="931804" cy="6223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41</xdr:row>
      <xdr:rowOff>38100</xdr:rowOff>
    </xdr:from>
    <xdr:to>
      <xdr:col>3</xdr:col>
      <xdr:colOff>1522051</xdr:colOff>
      <xdr:row>41</xdr:row>
      <xdr:rowOff>774700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A7CB21FE-B13D-0349-9289-41E2FD39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737100" y="7454900"/>
          <a:ext cx="1102951" cy="736600"/>
        </a:xfrm>
        <a:prstGeom prst="rect">
          <a:avLst/>
        </a:prstGeom>
      </xdr:spPr>
    </xdr:pic>
    <xdr:clientData/>
  </xdr:twoCellAnchor>
  <xdr:twoCellAnchor editAs="oneCell">
    <xdr:from>
      <xdr:col>3</xdr:col>
      <xdr:colOff>482600</xdr:colOff>
      <xdr:row>42</xdr:row>
      <xdr:rowOff>38100</xdr:rowOff>
    </xdr:from>
    <xdr:to>
      <xdr:col>3</xdr:col>
      <xdr:colOff>1574800</xdr:colOff>
      <xdr:row>42</xdr:row>
      <xdr:rowOff>767520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B1FE2CA-9A0A-0A4B-9577-A802E64A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00600" y="8242300"/>
          <a:ext cx="1092200" cy="72942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520701</xdr:colOff>
      <xdr:row>43</xdr:row>
      <xdr:rowOff>38100</xdr:rowOff>
    </xdr:from>
    <xdr:to>
      <xdr:col>3</xdr:col>
      <xdr:colOff>1566603</xdr:colOff>
      <xdr:row>43</xdr:row>
      <xdr:rowOff>736600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235FD9B9-6D18-904F-B2A8-57CB2987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38701" y="9017000"/>
          <a:ext cx="1045902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45</xdr:row>
      <xdr:rowOff>63500</xdr:rowOff>
    </xdr:from>
    <xdr:to>
      <xdr:col>3</xdr:col>
      <xdr:colOff>1117600</xdr:colOff>
      <xdr:row>45</xdr:row>
      <xdr:rowOff>792920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F9C22503-AD95-EC48-AB49-1208BE7A3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43400" y="10579100"/>
          <a:ext cx="1092200" cy="72942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44</xdr:row>
      <xdr:rowOff>25400</xdr:rowOff>
    </xdr:from>
    <xdr:to>
      <xdr:col>3</xdr:col>
      <xdr:colOff>1536700</xdr:colOff>
      <xdr:row>44</xdr:row>
      <xdr:rowOff>771783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3FD8100-66C4-E94F-A5F8-7851F91D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737100" y="9753600"/>
          <a:ext cx="1117600" cy="746383"/>
        </a:xfrm>
        <a:prstGeom prst="rect">
          <a:avLst/>
        </a:prstGeom>
      </xdr:spPr>
    </xdr:pic>
    <xdr:clientData/>
  </xdr:twoCellAnchor>
  <xdr:twoCellAnchor editAs="oneCell">
    <xdr:from>
      <xdr:col>3</xdr:col>
      <xdr:colOff>977900</xdr:colOff>
      <xdr:row>45</xdr:row>
      <xdr:rowOff>38100</xdr:rowOff>
    </xdr:from>
    <xdr:to>
      <xdr:col>3</xdr:col>
      <xdr:colOff>2061835</xdr:colOff>
      <xdr:row>45</xdr:row>
      <xdr:rowOff>762000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BC8B4BF0-CB3F-314A-A5CD-70A6B1772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10553700"/>
          <a:ext cx="1083935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46</xdr:row>
      <xdr:rowOff>12701</xdr:rowOff>
    </xdr:from>
    <xdr:to>
      <xdr:col>3</xdr:col>
      <xdr:colOff>1610885</xdr:colOff>
      <xdr:row>46</xdr:row>
      <xdr:rowOff>774701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C19DC36E-7616-214C-B17C-4C979B506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787900" y="11353801"/>
          <a:ext cx="114098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47</xdr:row>
      <xdr:rowOff>50800</xdr:rowOff>
    </xdr:from>
    <xdr:to>
      <xdr:col>3</xdr:col>
      <xdr:colOff>1128352</xdr:colOff>
      <xdr:row>47</xdr:row>
      <xdr:rowOff>787400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2275036-8516-B248-A4A8-8F6C52652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43400" y="12192000"/>
          <a:ext cx="1102952" cy="7366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47</xdr:row>
      <xdr:rowOff>54929</xdr:rowOff>
    </xdr:from>
    <xdr:to>
      <xdr:col>3</xdr:col>
      <xdr:colOff>2049270</xdr:colOff>
      <xdr:row>47</xdr:row>
      <xdr:rowOff>787400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3EAB9B1A-F62A-4D49-BF1B-9A6207704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70500" y="12196129"/>
          <a:ext cx="1096770" cy="732471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48</xdr:row>
      <xdr:rowOff>12700</xdr:rowOff>
    </xdr:from>
    <xdr:to>
      <xdr:col>3</xdr:col>
      <xdr:colOff>1629900</xdr:colOff>
      <xdr:row>48</xdr:row>
      <xdr:rowOff>787400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30C21EE4-0A4B-8C49-9E65-6A2A47D6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87900" y="12966700"/>
          <a:ext cx="1160000" cy="774700"/>
        </a:xfrm>
        <a:prstGeom prst="rect">
          <a:avLst/>
        </a:prstGeom>
      </xdr:spPr>
    </xdr:pic>
    <xdr:clientData/>
  </xdr:twoCellAnchor>
  <xdr:twoCellAnchor editAs="oneCell">
    <xdr:from>
      <xdr:col>3</xdr:col>
      <xdr:colOff>548640</xdr:colOff>
      <xdr:row>73</xdr:row>
      <xdr:rowOff>50800</xdr:rowOff>
    </xdr:from>
    <xdr:to>
      <xdr:col>3</xdr:col>
      <xdr:colOff>1615440</xdr:colOff>
      <xdr:row>73</xdr:row>
      <xdr:rowOff>762000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65861A02-0F65-1444-AE2D-8E0010A17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876800" y="28265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74</xdr:row>
      <xdr:rowOff>20320</xdr:rowOff>
    </xdr:from>
    <xdr:to>
      <xdr:col>3</xdr:col>
      <xdr:colOff>1574800</xdr:colOff>
      <xdr:row>74</xdr:row>
      <xdr:rowOff>731520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235F445C-F5D0-E24A-A3F4-9FA2D4C2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836160" y="29027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76</xdr:row>
      <xdr:rowOff>10160</xdr:rowOff>
    </xdr:from>
    <xdr:to>
      <xdr:col>3</xdr:col>
      <xdr:colOff>1574800</xdr:colOff>
      <xdr:row>76</xdr:row>
      <xdr:rowOff>721360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B0E5A0CB-A546-F740-863D-3395F027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836160" y="30551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467360</xdr:colOff>
      <xdr:row>77</xdr:row>
      <xdr:rowOff>30480</xdr:rowOff>
    </xdr:from>
    <xdr:to>
      <xdr:col>3</xdr:col>
      <xdr:colOff>1534160</xdr:colOff>
      <xdr:row>77</xdr:row>
      <xdr:rowOff>741680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CE8031FF-AFBD-2F4A-93E6-753974234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795520" y="3132328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78</xdr:row>
      <xdr:rowOff>10160</xdr:rowOff>
    </xdr:from>
    <xdr:to>
      <xdr:col>3</xdr:col>
      <xdr:colOff>1524000</xdr:colOff>
      <xdr:row>78</xdr:row>
      <xdr:rowOff>721360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1DC54AA-2E93-0F44-A474-CEA1A6926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785360" y="32075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79</xdr:row>
      <xdr:rowOff>10160</xdr:rowOff>
    </xdr:from>
    <xdr:to>
      <xdr:col>3</xdr:col>
      <xdr:colOff>1524000</xdr:colOff>
      <xdr:row>79</xdr:row>
      <xdr:rowOff>721360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5970EBDE-8B1C-DB45-8699-C2816D1C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785360" y="32837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80</xdr:row>
      <xdr:rowOff>20320</xdr:rowOff>
    </xdr:from>
    <xdr:to>
      <xdr:col>3</xdr:col>
      <xdr:colOff>1524000</xdr:colOff>
      <xdr:row>80</xdr:row>
      <xdr:rowOff>731520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FCCE27C0-E8D0-E846-927B-E690227C6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785360" y="3359912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487680</xdr:colOff>
      <xdr:row>81</xdr:row>
      <xdr:rowOff>10160</xdr:rowOff>
    </xdr:from>
    <xdr:to>
      <xdr:col>3</xdr:col>
      <xdr:colOff>1554480</xdr:colOff>
      <xdr:row>81</xdr:row>
      <xdr:rowOff>721360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47FADE30-9001-DE46-B4FC-170ADCA8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15840" y="34340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487680</xdr:colOff>
      <xdr:row>82</xdr:row>
      <xdr:rowOff>20320</xdr:rowOff>
    </xdr:from>
    <xdr:to>
      <xdr:col>3</xdr:col>
      <xdr:colOff>1554480</xdr:colOff>
      <xdr:row>82</xdr:row>
      <xdr:rowOff>731520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6095F4CB-BF09-6A4C-A3D3-6F726DDD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815840" y="35102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83</xdr:row>
      <xdr:rowOff>10160</xdr:rowOff>
    </xdr:from>
    <xdr:to>
      <xdr:col>3</xdr:col>
      <xdr:colOff>1524000</xdr:colOff>
      <xdr:row>83</xdr:row>
      <xdr:rowOff>721360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74879A84-88BE-F24B-82D4-D10A51DAD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85360" y="3585464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487680</xdr:colOff>
      <xdr:row>84</xdr:row>
      <xdr:rowOff>10160</xdr:rowOff>
    </xdr:from>
    <xdr:to>
      <xdr:col>3</xdr:col>
      <xdr:colOff>1554480</xdr:colOff>
      <xdr:row>84</xdr:row>
      <xdr:rowOff>721360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4D6BEB40-FBCA-C34A-ACB0-1B2555F5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815840" y="36626800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487680</xdr:colOff>
      <xdr:row>85</xdr:row>
      <xdr:rowOff>30480</xdr:rowOff>
    </xdr:from>
    <xdr:to>
      <xdr:col>3</xdr:col>
      <xdr:colOff>1554480</xdr:colOff>
      <xdr:row>85</xdr:row>
      <xdr:rowOff>741680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870597FC-565B-4845-93F7-2004F033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815840" y="37388800"/>
          <a:ext cx="1066800" cy="711200"/>
        </a:xfrm>
        <a:prstGeom prst="rect">
          <a:avLst/>
        </a:prstGeom>
      </xdr:spPr>
    </xdr:pic>
    <xdr:clientData/>
  </xdr:twoCellAnchor>
  <xdr:oneCellAnchor>
    <xdr:from>
      <xdr:col>3</xdr:col>
      <xdr:colOff>558800</xdr:colOff>
      <xdr:row>71</xdr:row>
      <xdr:rowOff>38100</xdr:rowOff>
    </xdr:from>
    <xdr:ext cx="1066800" cy="711200"/>
    <xdr:pic>
      <xdr:nvPicPr>
        <xdr:cNvPr id="51" name="Grafik 50">
          <a:extLst>
            <a:ext uri="{FF2B5EF4-FFF2-40B4-BE49-F238E27FC236}">
              <a16:creationId xmlns:a16="http://schemas.microsoft.com/office/drawing/2014/main" id="{6D75EAC4-335B-C04A-89C4-4FBA71FB7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876800" y="27190700"/>
          <a:ext cx="1066800" cy="711200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49</xdr:row>
      <xdr:rowOff>12701</xdr:rowOff>
    </xdr:from>
    <xdr:ext cx="1179016" cy="787400"/>
    <xdr:pic>
      <xdr:nvPicPr>
        <xdr:cNvPr id="52" name="Grafik 51">
          <a:extLst>
            <a:ext uri="{FF2B5EF4-FFF2-40B4-BE49-F238E27FC236}">
              <a16:creationId xmlns:a16="http://schemas.microsoft.com/office/drawing/2014/main" id="{8A7920D7-69FF-EF4C-A8D5-660FA62B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792133" y="16979901"/>
          <a:ext cx="1179016" cy="787400"/>
        </a:xfrm>
        <a:prstGeom prst="rect">
          <a:avLst/>
        </a:prstGeom>
      </xdr:spPr>
    </xdr:pic>
    <xdr:clientData/>
  </xdr:oneCellAnchor>
  <xdr:oneCellAnchor>
    <xdr:from>
      <xdr:col>3</xdr:col>
      <xdr:colOff>941680</xdr:colOff>
      <xdr:row>50</xdr:row>
      <xdr:rowOff>50800</xdr:rowOff>
    </xdr:from>
    <xdr:ext cx="1064919" cy="711200"/>
    <xdr:pic>
      <xdr:nvPicPr>
        <xdr:cNvPr id="53" name="Grafik 52">
          <a:extLst>
            <a:ext uri="{FF2B5EF4-FFF2-40B4-BE49-F238E27FC236}">
              <a16:creationId xmlns:a16="http://schemas.microsoft.com/office/drawing/2014/main" id="{6C107551-C553-164E-87F3-7AAD1525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76613" y="17864667"/>
          <a:ext cx="1064919" cy="711200"/>
        </a:xfrm>
        <a:prstGeom prst="rect">
          <a:avLst/>
        </a:prstGeom>
      </xdr:spPr>
    </xdr:pic>
    <xdr:clientData/>
  </xdr:oneCellAnchor>
  <xdr:oneCellAnchor>
    <xdr:from>
      <xdr:col>3</xdr:col>
      <xdr:colOff>46431</xdr:colOff>
      <xdr:row>50</xdr:row>
      <xdr:rowOff>38100</xdr:rowOff>
    </xdr:from>
    <xdr:ext cx="1121968" cy="749300"/>
    <xdr:pic>
      <xdr:nvPicPr>
        <xdr:cNvPr id="54" name="Grafik 53">
          <a:extLst>
            <a:ext uri="{FF2B5EF4-FFF2-40B4-BE49-F238E27FC236}">
              <a16:creationId xmlns:a16="http://schemas.microsoft.com/office/drawing/2014/main" id="{FF45D09F-B91C-714C-A683-7838ECA9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381364" y="17851967"/>
          <a:ext cx="1121968" cy="749300"/>
        </a:xfrm>
        <a:prstGeom prst="rect">
          <a:avLst/>
        </a:prstGeom>
      </xdr:spPr>
    </xdr:pic>
    <xdr:clientData/>
  </xdr:oneCellAnchor>
  <xdr:twoCellAnchor editAs="oneCell">
    <xdr:from>
      <xdr:col>3</xdr:col>
      <xdr:colOff>471136</xdr:colOff>
      <xdr:row>8</xdr:row>
      <xdr:rowOff>11240</xdr:rowOff>
    </xdr:from>
    <xdr:to>
      <xdr:col>3</xdr:col>
      <xdr:colOff>1505117</xdr:colOff>
      <xdr:row>8</xdr:row>
      <xdr:rowOff>786726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9881F10B-4788-2DE1-2AD1-9D6BE63A6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07331" y="2124160"/>
          <a:ext cx="1033981" cy="775486"/>
        </a:xfrm>
        <a:prstGeom prst="rect">
          <a:avLst/>
        </a:prstGeom>
      </xdr:spPr>
    </xdr:pic>
    <xdr:clientData/>
  </xdr:twoCellAnchor>
  <xdr:twoCellAnchor editAs="oneCell">
    <xdr:from>
      <xdr:col>3</xdr:col>
      <xdr:colOff>472034</xdr:colOff>
      <xdr:row>11</xdr:row>
      <xdr:rowOff>78673</xdr:rowOff>
    </xdr:from>
    <xdr:to>
      <xdr:col>3</xdr:col>
      <xdr:colOff>1538834</xdr:colOff>
      <xdr:row>11</xdr:row>
      <xdr:rowOff>726373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4200DE41-E820-DC03-514B-0C75D791A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608229" y="4484337"/>
          <a:ext cx="10668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472034</xdr:colOff>
      <xdr:row>13</xdr:row>
      <xdr:rowOff>56194</xdr:rowOff>
    </xdr:from>
    <xdr:to>
      <xdr:col>3</xdr:col>
      <xdr:colOff>1538834</xdr:colOff>
      <xdr:row>13</xdr:row>
      <xdr:rowOff>767394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66966-746B-548B-A492-2E87FC7A2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608229" y="5979114"/>
          <a:ext cx="106680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494514</xdr:colOff>
      <xdr:row>12</xdr:row>
      <xdr:rowOff>33719</xdr:rowOff>
    </xdr:from>
    <xdr:to>
      <xdr:col>3</xdr:col>
      <xdr:colOff>1404868</xdr:colOff>
      <xdr:row>13</xdr:row>
      <xdr:rowOff>600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6EEE5C85-A09E-1E15-9B89-174C7DEBF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630709" y="5192392"/>
          <a:ext cx="910354" cy="731128"/>
        </a:xfrm>
        <a:prstGeom prst="rect">
          <a:avLst/>
        </a:prstGeom>
      </xdr:spPr>
    </xdr:pic>
    <xdr:clientData/>
  </xdr:twoCellAnchor>
  <xdr:twoCellAnchor editAs="oneCell">
    <xdr:from>
      <xdr:col>3</xdr:col>
      <xdr:colOff>427079</xdr:colOff>
      <xdr:row>10</xdr:row>
      <xdr:rowOff>44955</xdr:rowOff>
    </xdr:from>
    <xdr:to>
      <xdr:col>3</xdr:col>
      <xdr:colOff>1517256</xdr:colOff>
      <xdr:row>11</xdr:row>
      <xdr:rowOff>215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7D24B0E7-C024-B5DF-7055-226B5B19E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63274" y="3742566"/>
          <a:ext cx="1090177" cy="726785"/>
        </a:xfrm>
        <a:prstGeom prst="rect">
          <a:avLst/>
        </a:prstGeom>
      </xdr:spPr>
    </xdr:pic>
    <xdr:clientData/>
  </xdr:twoCellAnchor>
  <xdr:twoCellAnchor editAs="oneCell">
    <xdr:from>
      <xdr:col>3</xdr:col>
      <xdr:colOff>505751</xdr:colOff>
      <xdr:row>34</xdr:row>
      <xdr:rowOff>11240</xdr:rowOff>
    </xdr:from>
    <xdr:to>
      <xdr:col>3</xdr:col>
      <xdr:colOff>1382388</xdr:colOff>
      <xdr:row>34</xdr:row>
      <xdr:rowOff>764247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A71D2BB4-E999-60E4-DAF3-6216C01F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641946" y="9687966"/>
          <a:ext cx="876637" cy="753007"/>
        </a:xfrm>
        <a:prstGeom prst="rect">
          <a:avLst/>
        </a:prstGeom>
      </xdr:spPr>
    </xdr:pic>
    <xdr:clientData/>
  </xdr:twoCellAnchor>
  <xdr:twoCellAnchor editAs="oneCell">
    <xdr:from>
      <xdr:col>3</xdr:col>
      <xdr:colOff>348408</xdr:colOff>
      <xdr:row>36</xdr:row>
      <xdr:rowOff>44957</xdr:rowOff>
    </xdr:from>
    <xdr:to>
      <xdr:col>3</xdr:col>
      <xdr:colOff>1425999</xdr:colOff>
      <xdr:row>36</xdr:row>
      <xdr:rowOff>764249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FED1940E-C5AD-E4BD-68FC-003856C8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484603" y="11317612"/>
          <a:ext cx="1077591" cy="719292"/>
        </a:xfrm>
        <a:prstGeom prst="rect">
          <a:avLst/>
        </a:prstGeom>
      </xdr:spPr>
    </xdr:pic>
    <xdr:clientData/>
  </xdr:twoCellAnchor>
  <xdr:twoCellAnchor editAs="oneCell">
    <xdr:from>
      <xdr:col>3</xdr:col>
      <xdr:colOff>370886</xdr:colOff>
      <xdr:row>35</xdr:row>
      <xdr:rowOff>33717</xdr:rowOff>
    </xdr:from>
    <xdr:to>
      <xdr:col>3</xdr:col>
      <xdr:colOff>1494780</xdr:colOff>
      <xdr:row>35</xdr:row>
      <xdr:rowOff>783916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D2C27A6A-EFAE-8E4E-1CA9-C82E0CC80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507081" y="10508407"/>
          <a:ext cx="1123894" cy="750199"/>
        </a:xfrm>
        <a:prstGeom prst="rect">
          <a:avLst/>
        </a:prstGeom>
      </xdr:spPr>
    </xdr:pic>
    <xdr:clientData/>
  </xdr:twoCellAnchor>
  <xdr:twoCellAnchor editAs="oneCell">
    <xdr:from>
      <xdr:col>3</xdr:col>
      <xdr:colOff>573186</xdr:colOff>
      <xdr:row>53</xdr:row>
      <xdr:rowOff>11238</xdr:rowOff>
    </xdr:from>
    <xdr:to>
      <xdr:col>3</xdr:col>
      <xdr:colOff>1517256</xdr:colOff>
      <xdr:row>53</xdr:row>
      <xdr:rowOff>940782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D6DA5D8-E7C4-4D25-4F54-7BA7884AF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709381" y="24927964"/>
          <a:ext cx="944070" cy="929544"/>
        </a:xfrm>
        <a:prstGeom prst="rect">
          <a:avLst/>
        </a:prstGeom>
      </xdr:spPr>
    </xdr:pic>
    <xdr:clientData/>
  </xdr:twoCellAnchor>
  <xdr:twoCellAnchor editAs="oneCell">
    <xdr:from>
      <xdr:col>3</xdr:col>
      <xdr:colOff>516992</xdr:colOff>
      <xdr:row>56</xdr:row>
      <xdr:rowOff>33717</xdr:rowOff>
    </xdr:from>
    <xdr:to>
      <xdr:col>3</xdr:col>
      <xdr:colOff>1517258</xdr:colOff>
      <xdr:row>56</xdr:row>
      <xdr:rowOff>701395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19FC97E5-6325-ED64-1461-F91214D7C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653187" y="27434248"/>
          <a:ext cx="1000266" cy="667678"/>
        </a:xfrm>
        <a:prstGeom prst="rect">
          <a:avLst/>
        </a:prstGeom>
      </xdr:spPr>
    </xdr:pic>
    <xdr:clientData/>
  </xdr:twoCellAnchor>
  <xdr:twoCellAnchor editAs="oneCell">
    <xdr:from>
      <xdr:col>3</xdr:col>
      <xdr:colOff>516991</xdr:colOff>
      <xdr:row>59</xdr:row>
      <xdr:rowOff>44957</xdr:rowOff>
    </xdr:from>
    <xdr:to>
      <xdr:col>3</xdr:col>
      <xdr:colOff>1562212</xdr:colOff>
      <xdr:row>59</xdr:row>
      <xdr:rowOff>742642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F749A264-2E79-B1F1-9D0F-23EAC96A9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653186" y="29738231"/>
          <a:ext cx="1045221" cy="697685"/>
        </a:xfrm>
        <a:prstGeom prst="rect">
          <a:avLst/>
        </a:prstGeom>
      </xdr:spPr>
    </xdr:pic>
    <xdr:clientData/>
  </xdr:twoCellAnchor>
  <xdr:twoCellAnchor editAs="oneCell">
    <xdr:from>
      <xdr:col>3</xdr:col>
      <xdr:colOff>674335</xdr:colOff>
      <xdr:row>63</xdr:row>
      <xdr:rowOff>44954</xdr:rowOff>
    </xdr:from>
    <xdr:to>
      <xdr:col>3</xdr:col>
      <xdr:colOff>1404866</xdr:colOff>
      <xdr:row>64</xdr:row>
      <xdr:rowOff>3960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16BF2FBC-A924-6694-6CA7-6223A826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810530" y="32873892"/>
          <a:ext cx="730531" cy="730531"/>
        </a:xfrm>
        <a:prstGeom prst="rect">
          <a:avLst/>
        </a:prstGeom>
      </xdr:spPr>
    </xdr:pic>
    <xdr:clientData/>
  </xdr:twoCellAnchor>
  <xdr:twoCellAnchor editAs="oneCell">
    <xdr:from>
      <xdr:col>3</xdr:col>
      <xdr:colOff>696814</xdr:colOff>
      <xdr:row>66</xdr:row>
      <xdr:rowOff>22477</xdr:rowOff>
    </xdr:from>
    <xdr:to>
      <xdr:col>3</xdr:col>
      <xdr:colOff>1438584</xdr:colOff>
      <xdr:row>66</xdr:row>
      <xdr:rowOff>764247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5EC8ADB0-2AEF-807D-A629-C856165A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833009" y="35121681"/>
          <a:ext cx="741770" cy="741770"/>
        </a:xfrm>
        <a:prstGeom prst="rect">
          <a:avLst/>
        </a:prstGeom>
      </xdr:spPr>
    </xdr:pic>
    <xdr:clientData/>
  </xdr:twoCellAnchor>
  <xdr:twoCellAnchor editAs="oneCell">
    <xdr:from>
      <xdr:col>3</xdr:col>
      <xdr:colOff>719291</xdr:colOff>
      <xdr:row>70</xdr:row>
      <xdr:rowOff>56195</xdr:rowOff>
    </xdr:from>
    <xdr:to>
      <xdr:col>3</xdr:col>
      <xdr:colOff>1416104</xdr:colOff>
      <xdr:row>70</xdr:row>
      <xdr:rowOff>753008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1430AE64-9EE2-CC55-BD0E-66330F95E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855486" y="38279823"/>
          <a:ext cx="696813" cy="6968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558800</xdr:colOff>
      <xdr:row>7</xdr:row>
      <xdr:rowOff>121920</xdr:rowOff>
    </xdr:from>
    <xdr:to>
      <xdr:col>4</xdr:col>
      <xdr:colOff>1520402</xdr:colOff>
      <xdr:row>7</xdr:row>
      <xdr:rowOff>663575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D60E4DFD-1BA9-2843-84FD-8E645392C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7920" y="3017520"/>
          <a:ext cx="958427" cy="538480"/>
        </a:xfrm>
        <a:prstGeom prst="rect">
          <a:avLst/>
        </a:prstGeom>
      </xdr:spPr>
    </xdr:pic>
    <xdr:clientData/>
  </xdr:twoCellAnchor>
  <xdr:twoCellAnchor editAs="oneCell">
    <xdr:from>
      <xdr:col>4</xdr:col>
      <xdr:colOff>528320</xdr:colOff>
      <xdr:row>18</xdr:row>
      <xdr:rowOff>81281</xdr:rowOff>
    </xdr:from>
    <xdr:to>
      <xdr:col>4</xdr:col>
      <xdr:colOff>1577165</xdr:colOff>
      <xdr:row>18</xdr:row>
      <xdr:rowOff>670561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30FEA9BE-126A-6740-AE5F-1A1813FDE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7440" y="11724641"/>
          <a:ext cx="1048845" cy="589280"/>
        </a:xfrm>
        <a:prstGeom prst="rect">
          <a:avLst/>
        </a:prstGeom>
      </xdr:spPr>
    </xdr:pic>
    <xdr:clientData/>
  </xdr:twoCellAnchor>
  <xdr:twoCellAnchor editAs="oneCell">
    <xdr:from>
      <xdr:col>4</xdr:col>
      <xdr:colOff>467361</xdr:colOff>
      <xdr:row>8</xdr:row>
      <xdr:rowOff>50800</xdr:rowOff>
    </xdr:from>
    <xdr:to>
      <xdr:col>4</xdr:col>
      <xdr:colOff>1596524</xdr:colOff>
      <xdr:row>8</xdr:row>
      <xdr:rowOff>683895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F28EB221-6B28-2542-9531-1CF0413CE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6126481" y="3718560"/>
          <a:ext cx="1119638" cy="62992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508000</xdr:colOff>
      <xdr:row>9</xdr:row>
      <xdr:rowOff>50800</xdr:rowOff>
    </xdr:from>
    <xdr:to>
      <xdr:col>4</xdr:col>
      <xdr:colOff>1635760</xdr:colOff>
      <xdr:row>9</xdr:row>
      <xdr:rowOff>685290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4FD38FA0-6BD4-8644-8640-CE1B33B7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67120" y="4470400"/>
          <a:ext cx="1127760" cy="634490"/>
        </a:xfrm>
        <a:prstGeom prst="rect">
          <a:avLst/>
        </a:prstGeom>
      </xdr:spPr>
    </xdr:pic>
    <xdr:clientData/>
  </xdr:twoCellAnchor>
  <xdr:twoCellAnchor editAs="oneCell">
    <xdr:from>
      <xdr:col>4</xdr:col>
      <xdr:colOff>396240</xdr:colOff>
      <xdr:row>10</xdr:row>
      <xdr:rowOff>40641</xdr:rowOff>
    </xdr:from>
    <xdr:to>
      <xdr:col>4</xdr:col>
      <xdr:colOff>1642288</xdr:colOff>
      <xdr:row>10</xdr:row>
      <xdr:rowOff>741681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A41330C1-7CF1-C34C-B030-AB033B08F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0800000">
          <a:off x="6055360" y="5222241"/>
          <a:ext cx="1246048" cy="701040"/>
        </a:xfrm>
        <a:prstGeom prst="rect">
          <a:avLst/>
        </a:prstGeom>
      </xdr:spPr>
    </xdr:pic>
    <xdr:clientData/>
  </xdr:twoCellAnchor>
  <xdr:twoCellAnchor editAs="oneCell">
    <xdr:from>
      <xdr:col>4</xdr:col>
      <xdr:colOff>477520</xdr:colOff>
      <xdr:row>11</xdr:row>
      <xdr:rowOff>50801</xdr:rowOff>
    </xdr:from>
    <xdr:to>
      <xdr:col>4</xdr:col>
      <xdr:colOff>1615440</xdr:colOff>
      <xdr:row>11</xdr:row>
      <xdr:rowOff>700532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F9A47DE-3ED2-F242-BFC4-C40C497A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36640" y="6004561"/>
          <a:ext cx="1137920" cy="640206"/>
        </a:xfrm>
        <a:prstGeom prst="rect">
          <a:avLst/>
        </a:prstGeom>
      </xdr:spPr>
    </xdr:pic>
    <xdr:clientData/>
  </xdr:twoCellAnchor>
  <xdr:twoCellAnchor editAs="oneCell">
    <xdr:from>
      <xdr:col>4</xdr:col>
      <xdr:colOff>497840</xdr:colOff>
      <xdr:row>12</xdr:row>
      <xdr:rowOff>111761</xdr:rowOff>
    </xdr:from>
    <xdr:to>
      <xdr:col>4</xdr:col>
      <xdr:colOff>1635535</xdr:colOff>
      <xdr:row>12</xdr:row>
      <xdr:rowOff>758190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2834571F-E504-2646-B7C5-F59F90C9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56960" y="6817361"/>
          <a:ext cx="1137695" cy="640079"/>
        </a:xfrm>
        <a:prstGeom prst="rect">
          <a:avLst/>
        </a:prstGeom>
      </xdr:spPr>
    </xdr:pic>
    <xdr:clientData/>
  </xdr:twoCellAnchor>
  <xdr:twoCellAnchor editAs="oneCell">
    <xdr:from>
      <xdr:col>4</xdr:col>
      <xdr:colOff>447040</xdr:colOff>
      <xdr:row>13</xdr:row>
      <xdr:rowOff>71120</xdr:rowOff>
    </xdr:from>
    <xdr:to>
      <xdr:col>4</xdr:col>
      <xdr:colOff>1672590</xdr:colOff>
      <xdr:row>13</xdr:row>
      <xdr:rowOff>760229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23894A86-0CD4-BC41-B36B-0F851D5E7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0800000">
          <a:off x="6106160" y="7589520"/>
          <a:ext cx="1219200" cy="685934"/>
        </a:xfrm>
        <a:prstGeom prst="rect">
          <a:avLst/>
        </a:prstGeom>
      </xdr:spPr>
    </xdr:pic>
    <xdr:clientData/>
  </xdr:twoCellAnchor>
  <xdr:twoCellAnchor editAs="oneCell">
    <xdr:from>
      <xdr:col>4</xdr:col>
      <xdr:colOff>396240</xdr:colOff>
      <xdr:row>14</xdr:row>
      <xdr:rowOff>10161</xdr:rowOff>
    </xdr:from>
    <xdr:to>
      <xdr:col>4</xdr:col>
      <xdr:colOff>1750641</xdr:colOff>
      <xdr:row>15</xdr:row>
      <xdr:rowOff>2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9681E540-1AC7-4C40-80B2-89F8D5A3B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55360" y="8300721"/>
          <a:ext cx="1354401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325120</xdr:colOff>
      <xdr:row>15</xdr:row>
      <xdr:rowOff>10160</xdr:rowOff>
    </xdr:from>
    <xdr:to>
      <xdr:col>4</xdr:col>
      <xdr:colOff>1655445</xdr:colOff>
      <xdr:row>16</xdr:row>
      <xdr:rowOff>1415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FF92AEB9-2B8D-FE4B-A8A1-52574F1BC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0800000">
          <a:off x="5984240" y="9072880"/>
          <a:ext cx="1320800" cy="743096"/>
        </a:xfrm>
        <a:prstGeom prst="rect">
          <a:avLst/>
        </a:prstGeom>
      </xdr:spPr>
    </xdr:pic>
    <xdr:clientData/>
  </xdr:twoCellAnchor>
  <xdr:twoCellAnchor editAs="oneCell">
    <xdr:from>
      <xdr:col>4</xdr:col>
      <xdr:colOff>329458</xdr:colOff>
      <xdr:row>16</xdr:row>
      <xdr:rowOff>52970</xdr:rowOff>
    </xdr:from>
    <xdr:to>
      <xdr:col>4</xdr:col>
      <xdr:colOff>1698090</xdr:colOff>
      <xdr:row>16</xdr:row>
      <xdr:rowOff>838323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512F956A-948F-4347-A43B-CF34CE43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93615" y="9128476"/>
          <a:ext cx="1368632" cy="785353"/>
        </a:xfrm>
        <a:prstGeom prst="rect">
          <a:avLst/>
        </a:prstGeom>
      </xdr:spPr>
    </xdr:pic>
    <xdr:clientData/>
  </xdr:twoCellAnchor>
  <xdr:twoCellAnchor editAs="oneCell">
    <xdr:from>
      <xdr:col>4</xdr:col>
      <xdr:colOff>467360</xdr:colOff>
      <xdr:row>19</xdr:row>
      <xdr:rowOff>60960</xdr:rowOff>
    </xdr:from>
    <xdr:to>
      <xdr:col>4</xdr:col>
      <xdr:colOff>1641174</xdr:colOff>
      <xdr:row>19</xdr:row>
      <xdr:rowOff>721360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CF6230A6-AA7F-EC48-A263-292435FD3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0800000">
          <a:off x="6126480" y="12476480"/>
          <a:ext cx="1173814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487680</xdr:colOff>
      <xdr:row>20</xdr:row>
      <xdr:rowOff>30480</xdr:rowOff>
    </xdr:from>
    <xdr:to>
      <xdr:col>4</xdr:col>
      <xdr:colOff>1672590</xdr:colOff>
      <xdr:row>20</xdr:row>
      <xdr:rowOff>703075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1F654C7C-471E-AD43-AD33-C5C431E9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46800" y="13197840"/>
          <a:ext cx="1178560" cy="66307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21</xdr:row>
      <xdr:rowOff>50800</xdr:rowOff>
    </xdr:from>
    <xdr:to>
      <xdr:col>4</xdr:col>
      <xdr:colOff>1673482</xdr:colOff>
      <xdr:row>21</xdr:row>
      <xdr:rowOff>741045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87E63F53-5A46-214E-BA5D-C7023F78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0800000">
          <a:off x="6116320" y="13980160"/>
          <a:ext cx="1209932" cy="680720"/>
        </a:xfrm>
        <a:prstGeom prst="rect">
          <a:avLst/>
        </a:prstGeom>
      </xdr:spPr>
    </xdr:pic>
    <xdr:clientData/>
  </xdr:twoCellAnchor>
  <xdr:twoCellAnchor editAs="oneCell">
    <xdr:from>
      <xdr:col>4</xdr:col>
      <xdr:colOff>528321</xdr:colOff>
      <xdr:row>22</xdr:row>
      <xdr:rowOff>40640</xdr:rowOff>
    </xdr:from>
    <xdr:to>
      <xdr:col>4</xdr:col>
      <xdr:colOff>1598295</xdr:colOff>
      <xdr:row>22</xdr:row>
      <xdr:rowOff>644007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5850AD7B-94A3-CB47-BD15-196C99D2A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87441" y="14742160"/>
          <a:ext cx="1066799" cy="600192"/>
        </a:xfrm>
        <a:prstGeom prst="rect">
          <a:avLst/>
        </a:prstGeom>
      </xdr:spPr>
    </xdr:pic>
    <xdr:clientData/>
  </xdr:twoCellAnchor>
  <xdr:twoCellAnchor editAs="oneCell">
    <xdr:from>
      <xdr:col>4</xdr:col>
      <xdr:colOff>325120</xdr:colOff>
      <xdr:row>23</xdr:row>
      <xdr:rowOff>30480</xdr:rowOff>
    </xdr:from>
    <xdr:to>
      <xdr:col>4</xdr:col>
      <xdr:colOff>1672590</xdr:colOff>
      <xdr:row>23</xdr:row>
      <xdr:rowOff>785008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34BDA058-A084-5544-9E1E-14B830F75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84240" y="15483840"/>
          <a:ext cx="1341120" cy="754528"/>
        </a:xfrm>
        <a:prstGeom prst="rect">
          <a:avLst/>
        </a:prstGeom>
      </xdr:spPr>
    </xdr:pic>
    <xdr:clientData/>
  </xdr:twoCellAnchor>
  <xdr:twoCellAnchor editAs="oneCell">
    <xdr:from>
      <xdr:col>4</xdr:col>
      <xdr:colOff>426720</xdr:colOff>
      <xdr:row>24</xdr:row>
      <xdr:rowOff>71121</xdr:rowOff>
    </xdr:from>
    <xdr:to>
      <xdr:col>4</xdr:col>
      <xdr:colOff>1635760</xdr:colOff>
      <xdr:row>24</xdr:row>
      <xdr:rowOff>757689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1A8D9A39-ECFE-8F43-BC27-473D32475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10800000">
          <a:off x="6085840" y="16337281"/>
          <a:ext cx="1209040" cy="680218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25</xdr:row>
      <xdr:rowOff>10160</xdr:rowOff>
    </xdr:from>
    <xdr:to>
      <xdr:col>4</xdr:col>
      <xdr:colOff>1767840</xdr:colOff>
      <xdr:row>26</xdr:row>
      <xdr:rowOff>1680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AFF2B567-130E-004B-9BC6-1AACCCF8D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63920" y="17048480"/>
          <a:ext cx="1463040" cy="823121"/>
        </a:xfrm>
        <a:prstGeom prst="rect">
          <a:avLst/>
        </a:prstGeom>
      </xdr:spPr>
    </xdr:pic>
    <xdr:clientData/>
  </xdr:twoCellAnchor>
  <xdr:twoCellAnchor editAs="oneCell">
    <xdr:from>
      <xdr:col>4</xdr:col>
      <xdr:colOff>335280</xdr:colOff>
      <xdr:row>26</xdr:row>
      <xdr:rowOff>20319</xdr:rowOff>
    </xdr:from>
    <xdr:to>
      <xdr:col>4</xdr:col>
      <xdr:colOff>1737360</xdr:colOff>
      <xdr:row>27</xdr:row>
      <xdr:rowOff>2124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2AC4FD60-9330-1D46-9131-E29A0E1B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94400" y="17901919"/>
          <a:ext cx="1402080" cy="788825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</xdr:colOff>
      <xdr:row>27</xdr:row>
      <xdr:rowOff>30480</xdr:rowOff>
    </xdr:from>
    <xdr:to>
      <xdr:col>4</xdr:col>
      <xdr:colOff>1767205</xdr:colOff>
      <xdr:row>27</xdr:row>
      <xdr:rowOff>911397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6417114A-27C1-B343-B775-F87CF0DF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62320" y="18724880"/>
          <a:ext cx="1554480" cy="8745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685800</xdr:colOff>
      <xdr:row>5</xdr:row>
      <xdr:rowOff>63500</xdr:rowOff>
    </xdr:from>
    <xdr:to>
      <xdr:col>3</xdr:col>
      <xdr:colOff>1854200</xdr:colOff>
      <xdr:row>5</xdr:row>
      <xdr:rowOff>719950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3AE8530-0BC1-9347-A838-B73C2A74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4769" y="1804840"/>
          <a:ext cx="1168400" cy="65645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6</xdr:row>
      <xdr:rowOff>12700</xdr:rowOff>
    </xdr:from>
    <xdr:to>
      <xdr:col>3</xdr:col>
      <xdr:colOff>1943100</xdr:colOff>
      <xdr:row>6</xdr:row>
      <xdr:rowOff>774161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69C4ABB-CEE1-3441-8983-DC46A1AE9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9369" y="2526514"/>
          <a:ext cx="1282700" cy="761461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7</xdr:row>
      <xdr:rowOff>38099</xdr:rowOff>
    </xdr:from>
    <xdr:to>
      <xdr:col>3</xdr:col>
      <xdr:colOff>1968499</xdr:colOff>
      <xdr:row>7</xdr:row>
      <xdr:rowOff>787174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62102D9-785A-F246-8518-36086FDB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8569" y="3350573"/>
          <a:ext cx="1358899" cy="749075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609601</xdr:colOff>
      <xdr:row>8</xdr:row>
      <xdr:rowOff>25400</xdr:rowOff>
    </xdr:from>
    <xdr:to>
      <xdr:col>3</xdr:col>
      <xdr:colOff>1955801</xdr:colOff>
      <xdr:row>8</xdr:row>
      <xdr:rowOff>772232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8D82BD0-4C67-F046-8C2E-725BBBC52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38570" y="4136534"/>
          <a:ext cx="1346200" cy="746832"/>
        </a:xfrm>
        <a:prstGeom prst="rect">
          <a:avLst/>
        </a:prstGeom>
      </xdr:spPr>
    </xdr:pic>
    <xdr:clientData/>
  </xdr:twoCellAnchor>
  <xdr:twoCellAnchor editAs="oneCell">
    <xdr:from>
      <xdr:col>3</xdr:col>
      <xdr:colOff>686741</xdr:colOff>
      <xdr:row>9</xdr:row>
      <xdr:rowOff>18815</xdr:rowOff>
    </xdr:from>
    <xdr:to>
      <xdr:col>3</xdr:col>
      <xdr:colOff>1841812</xdr:colOff>
      <xdr:row>9</xdr:row>
      <xdr:rowOff>790223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2640282-1399-6A41-84F2-A559FFF4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5710" y="4915516"/>
          <a:ext cx="1155071" cy="771408"/>
        </a:xfrm>
        <a:prstGeom prst="rect">
          <a:avLst/>
        </a:prstGeom>
      </xdr:spPr>
    </xdr:pic>
    <xdr:clientData/>
  </xdr:twoCellAnchor>
  <xdr:twoCellAnchor editAs="oneCell">
    <xdr:from>
      <xdr:col>3</xdr:col>
      <xdr:colOff>752594</xdr:colOff>
      <xdr:row>10</xdr:row>
      <xdr:rowOff>18814</xdr:rowOff>
    </xdr:from>
    <xdr:to>
      <xdr:col>3</xdr:col>
      <xdr:colOff>1796816</xdr:colOff>
      <xdr:row>10</xdr:row>
      <xdr:rowOff>786299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F24F6802-104D-0D4D-9848-FE931794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81563" y="5753453"/>
          <a:ext cx="1044222" cy="76748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D4644B-66B1-4909-8F59-470EA1047E8C}" name="Tabelle1" displayName="Tabelle1" ref="A1:G1029" totalsRowShown="0" headerRowDxfId="130" dataDxfId="129">
  <autoFilter ref="A1:G1029" xr:uid="{F9D4644B-66B1-4909-8F59-470EA1047E8C}"/>
  <tableColumns count="7">
    <tableColumn id="1" xr3:uid="{4A3AB30C-7B2B-4AB8-A8CB-05C1BD7DD900}" name="Lieferantennummer" dataDxfId="128"/>
    <tableColumn id="2" xr3:uid="{2917AB4B-EDE3-4527-97BB-516CCD41689F}" name="Artikelnummer - Farbe" dataDxfId="127"/>
    <tableColumn id="3" xr3:uid="{549B427D-608C-4074-BA31-34F32B35BE0A}" name="Menge" dataDxfId="126"/>
    <tableColumn id="4" xr3:uid="{4963E414-0EE8-4CB1-9E70-0B983462A745}" name="Lieferantennummer2" dataDxfId="125"/>
    <tableColumn id="9" xr3:uid="{EA54C8BE-418D-49B4-AE3A-5FAF4E4EEF9B}" name="Artikelnummer" dataDxfId="124"/>
    <tableColumn id="10" xr3:uid="{7DDA5420-A05C-4275-BA58-7FE09AF5745A}" name="Farbe" dataDxfId="123"/>
    <tableColumn id="11" xr3:uid="{6EEC0B7C-3B6F-47A7-9BBF-6A5BA99681DA}" name="DT Farbe" dataDxfId="122"/>
  </tableColumns>
  <tableStyleInfo name="Tabellenformat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5FAC907-1828-4BAE-B213-C20D1EF10991}" name="Tabelle2" displayName="Tabelle2" ref="A1:F1407" totalsRowShown="0" headerRowDxfId="121">
  <autoFilter ref="A1:F1407" xr:uid="{85FAC907-1828-4BAE-B213-C20D1EF10991}">
    <filterColumn colId="2">
      <filters>
        <filter val="#BEZUG!"/>
      </filters>
    </filterColumn>
  </autoFilter>
  <tableColumns count="6">
    <tableColumn id="1" xr3:uid="{D9900FD5-A7DB-4AF8-A836-6B736AEDE39C}" name="Lieferantennummer" dataDxfId="120"/>
    <tableColumn id="2" xr3:uid="{880BC362-1410-4CC1-B4BB-654EEBDF0A6B}" name="Artikelnummer - Farbe" dataDxfId="119">
      <calculatedColumnFormula>E2&amp;"-"&amp;F2</calculatedColumnFormula>
    </tableColumn>
    <tableColumn id="3" xr3:uid="{15E58E6C-2BBA-4870-971D-62E48FAE9812}" name="Menge" dataDxfId="118"/>
    <tableColumn id="4" xr3:uid="{72399F14-9043-4A9B-8672-87A75C74033A}" name="Lieferantennummer2" dataDxfId="117"/>
    <tableColumn id="9" xr3:uid="{8A049AF0-2B72-45BB-B293-6457B3F0E292}" name="Artikenummer"/>
    <tableColumn id="10" xr3:uid="{C4D64670-653C-435A-B102-486FE1B93D47}" name="Farbe" dataDxfId="116"/>
  </tableColumns>
  <tableStyleInfo name="Tabellenformat 1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8624-AA85-774E-947F-C4D0C36710A9}">
  <sheetPr codeName="Tabelle1"/>
  <dimension ref="B1:R43"/>
  <sheetViews>
    <sheetView showGridLines="0" tabSelected="1" zoomScale="75" zoomScaleNormal="90" workbookViewId="0">
      <selection activeCell="C17" sqref="C17:G17"/>
    </sheetView>
  </sheetViews>
  <sheetFormatPr baseColWidth="10" defaultColWidth="11" defaultRowHeight="16"/>
  <cols>
    <col min="2" max="2" width="46.6640625" customWidth="1"/>
    <col min="11" max="11" width="15.6640625" customWidth="1"/>
  </cols>
  <sheetData>
    <row r="1" spans="2:18" ht="125" customHeight="1">
      <c r="B1" s="125" t="s">
        <v>0</v>
      </c>
      <c r="C1" s="125"/>
      <c r="D1" s="125"/>
      <c r="E1" s="125"/>
    </row>
    <row r="3" spans="2:18" ht="17" thickBot="1">
      <c r="C3" s="29" t="s">
        <v>1</v>
      </c>
    </row>
    <row r="4" spans="2:18">
      <c r="B4" s="26" t="s">
        <v>2</v>
      </c>
      <c r="C4" s="442"/>
      <c r="D4" s="442"/>
      <c r="E4" s="442"/>
      <c r="F4" s="442"/>
      <c r="G4" s="442"/>
      <c r="H4" s="442"/>
      <c r="I4" s="442"/>
      <c r="J4" s="442"/>
      <c r="K4" s="442"/>
      <c r="N4" s="474"/>
      <c r="O4" s="474"/>
      <c r="P4" s="449" t="s">
        <v>3</v>
      </c>
      <c r="Q4" s="450"/>
      <c r="R4" s="451"/>
    </row>
    <row r="5" spans="2:18">
      <c r="B5" s="26" t="s">
        <v>4</v>
      </c>
      <c r="C5" s="442"/>
      <c r="D5" s="442"/>
      <c r="E5" s="442"/>
      <c r="F5" s="442"/>
      <c r="G5" s="442"/>
      <c r="H5" s="442"/>
      <c r="I5" s="442"/>
      <c r="J5" s="442"/>
      <c r="K5" s="442"/>
      <c r="N5" s="474"/>
      <c r="O5" s="474"/>
      <c r="P5" s="452"/>
      <c r="Q5" s="453"/>
      <c r="R5" s="454"/>
    </row>
    <row r="6" spans="2:18" ht="17" thickBot="1">
      <c r="B6" s="26" t="s">
        <v>5</v>
      </c>
      <c r="C6" s="442"/>
      <c r="D6" s="442"/>
      <c r="E6" s="442"/>
      <c r="F6" s="442"/>
      <c r="G6" s="442"/>
      <c r="H6" s="442"/>
      <c r="I6" s="442"/>
      <c r="J6" s="442"/>
      <c r="K6" s="442"/>
      <c r="N6" s="474"/>
      <c r="O6" s="474"/>
      <c r="P6" s="455"/>
      <c r="Q6" s="456"/>
      <c r="R6" s="457"/>
    </row>
    <row r="7" spans="2:18">
      <c r="B7" s="26" t="s">
        <v>6</v>
      </c>
      <c r="C7" s="442"/>
      <c r="D7" s="442"/>
      <c r="E7" s="442"/>
      <c r="F7" s="442"/>
      <c r="G7" s="442"/>
      <c r="H7" s="442"/>
      <c r="I7" s="442"/>
      <c r="J7" s="442"/>
      <c r="K7" s="442"/>
      <c r="N7" s="428" t="s">
        <v>7</v>
      </c>
      <c r="O7" s="429"/>
      <c r="P7" s="458">
        <f>holds!Z2</f>
        <v>0</v>
      </c>
      <c r="Q7" s="459"/>
      <c r="R7" s="460"/>
    </row>
    <row r="8" spans="2:18">
      <c r="B8" s="26" t="s">
        <v>8</v>
      </c>
      <c r="C8" s="442"/>
      <c r="D8" s="442"/>
      <c r="E8" s="442"/>
      <c r="F8" s="442"/>
      <c r="G8" s="442"/>
      <c r="H8" s="442"/>
      <c r="I8" s="442"/>
      <c r="J8" s="442"/>
      <c r="K8" s="442"/>
      <c r="N8" s="443"/>
      <c r="O8" s="444"/>
      <c r="P8" s="461"/>
      <c r="Q8" s="462"/>
      <c r="R8" s="463"/>
    </row>
    <row r="9" spans="2:18" ht="16" customHeight="1">
      <c r="B9" s="27" t="s">
        <v>9</v>
      </c>
      <c r="C9" s="442"/>
      <c r="D9" s="442"/>
      <c r="E9" s="442"/>
      <c r="F9" s="442"/>
      <c r="G9" s="442"/>
      <c r="H9" s="442"/>
      <c r="I9" s="442"/>
      <c r="J9" s="442"/>
      <c r="K9" s="442"/>
      <c r="N9" s="443" t="s">
        <v>10</v>
      </c>
      <c r="O9" s="444"/>
      <c r="P9" s="464">
        <f>macros!U2</f>
        <v>0</v>
      </c>
      <c r="Q9" s="465"/>
      <c r="R9" s="466"/>
    </row>
    <row r="10" spans="2:18" ht="16" customHeight="1">
      <c r="B10" s="27" t="s">
        <v>11</v>
      </c>
      <c r="C10" s="442"/>
      <c r="D10" s="442"/>
      <c r="E10" s="442"/>
      <c r="F10" s="442"/>
      <c r="G10" s="442"/>
      <c r="H10" s="442"/>
      <c r="I10" s="442"/>
      <c r="J10" s="442"/>
      <c r="K10" s="442"/>
      <c r="N10" s="443"/>
      <c r="O10" s="444"/>
      <c r="P10" s="467"/>
      <c r="Q10" s="465"/>
      <c r="R10" s="466"/>
    </row>
    <row r="11" spans="2:18">
      <c r="B11" s="27" t="s">
        <v>12</v>
      </c>
      <c r="C11" s="442"/>
      <c r="D11" s="442"/>
      <c r="E11" s="442"/>
      <c r="F11" s="442"/>
      <c r="G11" s="442"/>
      <c r="H11" s="442"/>
      <c r="I11" s="442"/>
      <c r="J11" s="442"/>
      <c r="K11" s="442"/>
      <c r="N11" s="475" t="s">
        <v>13</v>
      </c>
      <c r="O11" s="444"/>
      <c r="P11" s="464">
        <f>'sets &amp; selections'!Y2</f>
        <v>0</v>
      </c>
      <c r="Q11" s="465"/>
      <c r="R11" s="466"/>
    </row>
    <row r="12" spans="2:18">
      <c r="B12" s="27" t="s">
        <v>14</v>
      </c>
      <c r="C12" s="442"/>
      <c r="D12" s="442"/>
      <c r="E12" s="442"/>
      <c r="F12" s="442"/>
      <c r="G12" s="442"/>
      <c r="H12" s="442"/>
      <c r="I12" s="442"/>
      <c r="J12" s="442"/>
      <c r="K12" s="442"/>
      <c r="N12" s="443"/>
      <c r="O12" s="444"/>
      <c r="P12" s="467"/>
      <c r="Q12" s="465"/>
      <c r="R12" s="466"/>
    </row>
    <row r="13" spans="2:18" ht="16" customHeight="1">
      <c r="B13" s="28" t="s">
        <v>15</v>
      </c>
      <c r="C13" s="442"/>
      <c r="D13" s="442"/>
      <c r="E13" s="442"/>
      <c r="F13" s="442"/>
      <c r="G13" s="442"/>
      <c r="H13" s="442"/>
      <c r="I13" s="442"/>
      <c r="J13" s="442"/>
      <c r="K13" s="442"/>
      <c r="N13" s="443" t="s">
        <v>16</v>
      </c>
      <c r="O13" s="444"/>
      <c r="P13" s="464">
        <f>'trainings tools'!J2</f>
        <v>0</v>
      </c>
      <c r="Q13" s="465"/>
      <c r="R13" s="466"/>
    </row>
    <row r="14" spans="2:18" ht="17" customHeight="1">
      <c r="B14" s="27" t="s">
        <v>17</v>
      </c>
      <c r="C14" s="442"/>
      <c r="D14" s="442"/>
      <c r="E14" s="442"/>
      <c r="F14" s="442"/>
      <c r="G14" s="442"/>
      <c r="H14" s="442"/>
      <c r="I14" s="442"/>
      <c r="J14" s="442"/>
      <c r="K14" s="442"/>
      <c r="N14" s="443"/>
      <c r="O14" s="444"/>
      <c r="P14" s="467"/>
      <c r="Q14" s="465"/>
      <c r="R14" s="466"/>
    </row>
    <row r="15" spans="2:18" ht="16" customHeight="1">
      <c r="N15" s="445" t="s">
        <v>18</v>
      </c>
      <c r="O15" s="446"/>
      <c r="P15" s="468">
        <f>'route setting tools'!I4</f>
        <v>0</v>
      </c>
      <c r="Q15" s="469"/>
      <c r="R15" s="470"/>
    </row>
    <row r="16" spans="2:18" ht="16" customHeight="1" thickBot="1">
      <c r="C16" s="29" t="s">
        <v>19</v>
      </c>
      <c r="N16" s="447"/>
      <c r="O16" s="448"/>
      <c r="P16" s="471"/>
      <c r="Q16" s="472"/>
      <c r="R16" s="473"/>
    </row>
    <row r="17" spans="2:18">
      <c r="B17" s="26" t="s">
        <v>2</v>
      </c>
      <c r="C17" s="442"/>
      <c r="D17" s="442"/>
      <c r="E17" s="442"/>
      <c r="F17" s="442"/>
      <c r="G17" s="442"/>
      <c r="N17" s="428" t="s">
        <v>20</v>
      </c>
      <c r="O17" s="429"/>
      <c r="P17" s="432">
        <f>SUM(P7,P9,P11,P13,P15)</f>
        <v>0</v>
      </c>
      <c r="Q17" s="433"/>
      <c r="R17" s="434"/>
    </row>
    <row r="18" spans="2:18" ht="17" thickBot="1">
      <c r="B18" s="26" t="s">
        <v>4</v>
      </c>
      <c r="C18" s="442"/>
      <c r="D18" s="442"/>
      <c r="E18" s="442"/>
      <c r="F18" s="442"/>
      <c r="G18" s="442"/>
      <c r="N18" s="430"/>
      <c r="O18" s="431"/>
      <c r="P18" s="435"/>
      <c r="Q18" s="436"/>
      <c r="R18" s="437"/>
    </row>
    <row r="19" spans="2:18">
      <c r="B19" s="26" t="s">
        <v>5</v>
      </c>
      <c r="C19" s="442"/>
      <c r="D19" s="442"/>
      <c r="E19" s="442"/>
      <c r="F19" s="442"/>
      <c r="G19" s="442"/>
    </row>
    <row r="20" spans="2:18">
      <c r="B20" s="26" t="s">
        <v>6</v>
      </c>
      <c r="C20" s="442"/>
      <c r="D20" s="442"/>
      <c r="E20" s="442"/>
      <c r="F20" s="442"/>
      <c r="G20" s="442"/>
    </row>
    <row r="21" spans="2:18">
      <c r="B21" s="26" t="s">
        <v>9</v>
      </c>
      <c r="C21" s="442"/>
      <c r="D21" s="442"/>
      <c r="E21" s="442"/>
      <c r="F21" s="442"/>
      <c r="G21" s="442"/>
    </row>
    <row r="22" spans="2:18">
      <c r="B22" s="26" t="s">
        <v>11</v>
      </c>
      <c r="C22" s="442"/>
      <c r="D22" s="442"/>
      <c r="E22" s="442"/>
      <c r="F22" s="442"/>
      <c r="G22" s="442"/>
    </row>
    <row r="23" spans="2:18">
      <c r="B23" s="26" t="s">
        <v>14</v>
      </c>
      <c r="C23" s="442"/>
      <c r="D23" s="442"/>
      <c r="E23" s="442"/>
      <c r="F23" s="442"/>
      <c r="G23" s="442"/>
    </row>
    <row r="26" spans="2:18">
      <c r="B26" s="440"/>
      <c r="C26" s="440"/>
      <c r="D26" s="440"/>
      <c r="E26" s="440"/>
      <c r="F26" s="440"/>
      <c r="G26" s="440"/>
      <c r="H26" s="440"/>
      <c r="I26" s="440"/>
      <c r="J26" s="440"/>
      <c r="K26" s="440"/>
    </row>
    <row r="27" spans="2:18">
      <c r="B27" s="440"/>
      <c r="C27" s="440"/>
      <c r="D27" s="440"/>
      <c r="E27" s="440"/>
      <c r="F27" s="440"/>
      <c r="G27" s="440"/>
      <c r="H27" s="440"/>
      <c r="I27" s="440"/>
      <c r="J27" s="440"/>
      <c r="K27" s="440"/>
    </row>
    <row r="28" spans="2:18">
      <c r="B28" s="441"/>
      <c r="C28" s="441"/>
      <c r="D28" s="441"/>
      <c r="E28" s="441"/>
      <c r="F28" s="441"/>
      <c r="G28" s="441"/>
      <c r="H28" s="441"/>
      <c r="I28" s="441"/>
      <c r="J28" s="441"/>
      <c r="K28" s="441"/>
    </row>
    <row r="29" spans="2:18">
      <c r="B29" s="441"/>
      <c r="C29" s="441"/>
      <c r="D29" s="441"/>
      <c r="E29" s="441"/>
      <c r="F29" s="441"/>
      <c r="G29" s="441"/>
      <c r="H29" s="441"/>
      <c r="I29" s="441"/>
      <c r="J29" s="441"/>
      <c r="K29" s="441"/>
    </row>
    <row r="30" spans="2:18">
      <c r="B30" s="438"/>
      <c r="C30" s="438"/>
      <c r="D30" s="438"/>
      <c r="E30" s="438"/>
      <c r="F30" s="439"/>
      <c r="G30" s="438"/>
      <c r="H30" s="438"/>
      <c r="I30" s="438"/>
      <c r="J30" s="438"/>
      <c r="K30" s="438"/>
    </row>
    <row r="31" spans="2:18">
      <c r="B31" s="438"/>
      <c r="C31" s="438"/>
      <c r="D31" s="438"/>
      <c r="E31" s="438"/>
      <c r="F31" s="438"/>
      <c r="G31" s="438"/>
      <c r="H31" s="438"/>
      <c r="I31" s="438"/>
      <c r="J31" s="438"/>
      <c r="K31" s="438"/>
    </row>
    <row r="32" spans="2:18">
      <c r="B32" s="438"/>
      <c r="C32" s="438"/>
      <c r="D32" s="438"/>
      <c r="E32" s="438"/>
      <c r="F32" s="439"/>
      <c r="G32" s="438"/>
      <c r="H32" s="438"/>
      <c r="I32" s="438"/>
      <c r="J32" s="438"/>
      <c r="K32" s="438"/>
    </row>
    <row r="33" spans="2:11">
      <c r="B33" s="438"/>
      <c r="C33" s="438"/>
      <c r="D33" s="438"/>
      <c r="E33" s="438"/>
      <c r="F33" s="438"/>
      <c r="G33" s="438"/>
      <c r="H33" s="438"/>
      <c r="I33" s="438"/>
      <c r="J33" s="438"/>
      <c r="K33" s="438"/>
    </row>
    <row r="34" spans="2:11">
      <c r="B34" s="438"/>
      <c r="C34" s="438"/>
      <c r="D34" s="438"/>
      <c r="E34" s="438"/>
      <c r="F34" s="439"/>
      <c r="G34" s="438"/>
      <c r="H34" s="438"/>
      <c r="I34" s="438"/>
      <c r="J34" s="438"/>
      <c r="K34" s="438"/>
    </row>
    <row r="35" spans="2:11">
      <c r="B35" s="438"/>
      <c r="C35" s="438"/>
      <c r="D35" s="438"/>
      <c r="E35" s="438"/>
      <c r="F35" s="438"/>
      <c r="G35" s="438"/>
      <c r="H35" s="438"/>
      <c r="I35" s="438"/>
      <c r="J35" s="438"/>
      <c r="K35" s="438"/>
    </row>
    <row r="36" spans="2:11">
      <c r="B36" s="438"/>
      <c r="C36" s="438"/>
      <c r="D36" s="438"/>
      <c r="E36" s="438"/>
      <c r="F36" s="439"/>
      <c r="G36" s="438"/>
      <c r="H36" s="438"/>
      <c r="I36" s="438"/>
      <c r="J36" s="438"/>
      <c r="K36" s="438"/>
    </row>
    <row r="37" spans="2:11">
      <c r="B37" s="438"/>
      <c r="C37" s="438"/>
      <c r="D37" s="438"/>
      <c r="E37" s="438"/>
      <c r="F37" s="438"/>
      <c r="G37" s="438"/>
      <c r="H37" s="438"/>
      <c r="I37" s="438"/>
      <c r="J37" s="438"/>
      <c r="K37" s="438"/>
    </row>
    <row r="38" spans="2:11">
      <c r="B38" s="438"/>
      <c r="C38" s="438"/>
      <c r="D38" s="438"/>
      <c r="E38" s="438"/>
      <c r="F38" s="439"/>
      <c r="G38" s="438"/>
      <c r="H38" s="438"/>
      <c r="I38" s="438"/>
      <c r="J38" s="438"/>
      <c r="K38" s="438"/>
    </row>
    <row r="39" spans="2:11">
      <c r="B39" s="438"/>
      <c r="C39" s="438"/>
      <c r="D39" s="438"/>
      <c r="E39" s="438"/>
      <c r="F39" s="438"/>
      <c r="G39" s="438"/>
      <c r="H39" s="438"/>
      <c r="I39" s="438"/>
      <c r="J39" s="438"/>
      <c r="K39" s="438"/>
    </row>
    <row r="40" spans="2:11">
      <c r="B40" s="438"/>
      <c r="C40" s="438"/>
      <c r="D40" s="438"/>
      <c r="E40" s="438"/>
      <c r="F40" s="439"/>
      <c r="G40" s="438"/>
      <c r="H40" s="438"/>
      <c r="I40" s="438"/>
      <c r="J40" s="438"/>
      <c r="K40" s="438"/>
    </row>
    <row r="41" spans="2:11">
      <c r="B41" s="438"/>
      <c r="C41" s="438"/>
      <c r="D41" s="438"/>
      <c r="E41" s="438"/>
      <c r="F41" s="438"/>
      <c r="G41" s="438"/>
      <c r="H41" s="438"/>
      <c r="I41" s="438"/>
      <c r="J41" s="438"/>
      <c r="K41" s="438"/>
    </row>
    <row r="42" spans="2:11">
      <c r="B42" s="438"/>
      <c r="C42" s="438"/>
      <c r="D42" s="438"/>
      <c r="E42" s="438"/>
      <c r="F42" s="439"/>
      <c r="G42" s="438"/>
      <c r="H42" s="438"/>
      <c r="I42" s="438"/>
      <c r="J42" s="438"/>
      <c r="K42" s="438"/>
    </row>
    <row r="43" spans="2:11">
      <c r="B43" s="438"/>
      <c r="C43" s="438"/>
      <c r="D43" s="438"/>
      <c r="E43" s="438"/>
      <c r="F43" s="438"/>
      <c r="G43" s="438"/>
      <c r="H43" s="438"/>
      <c r="I43" s="438"/>
      <c r="J43" s="438"/>
      <c r="K43" s="438"/>
    </row>
  </sheetData>
  <mergeCells count="49">
    <mergeCell ref="N7:O8"/>
    <mergeCell ref="N9:O10"/>
    <mergeCell ref="N13:O14"/>
    <mergeCell ref="N15:O16"/>
    <mergeCell ref="P4:R6"/>
    <mergeCell ref="P7:R8"/>
    <mergeCell ref="P9:R10"/>
    <mergeCell ref="P13:R14"/>
    <mergeCell ref="P15:R16"/>
    <mergeCell ref="N4:O6"/>
    <mergeCell ref="N11:O12"/>
    <mergeCell ref="P11:R12"/>
    <mergeCell ref="C21:G21"/>
    <mergeCell ref="C22:G22"/>
    <mergeCell ref="C9:K9"/>
    <mergeCell ref="C4:K4"/>
    <mergeCell ref="C5:K5"/>
    <mergeCell ref="C6:K6"/>
    <mergeCell ref="C7:K7"/>
    <mergeCell ref="C8:K8"/>
    <mergeCell ref="C10:K10"/>
    <mergeCell ref="C11:K11"/>
    <mergeCell ref="C12:K12"/>
    <mergeCell ref="C13:K13"/>
    <mergeCell ref="C14:K14"/>
    <mergeCell ref="B42:E43"/>
    <mergeCell ref="F42:K43"/>
    <mergeCell ref="B32:E33"/>
    <mergeCell ref="F32:K33"/>
    <mergeCell ref="B34:E35"/>
    <mergeCell ref="F34:K35"/>
    <mergeCell ref="B36:E37"/>
    <mergeCell ref="F36:K37"/>
    <mergeCell ref="N17:O18"/>
    <mergeCell ref="P17:R18"/>
    <mergeCell ref="B38:E39"/>
    <mergeCell ref="F38:K39"/>
    <mergeCell ref="B40:E41"/>
    <mergeCell ref="F40:K41"/>
    <mergeCell ref="B26:K27"/>
    <mergeCell ref="B28:E29"/>
    <mergeCell ref="F28:K29"/>
    <mergeCell ref="B30:E31"/>
    <mergeCell ref="F30:K31"/>
    <mergeCell ref="C23:G23"/>
    <mergeCell ref="C17:G17"/>
    <mergeCell ref="C18:G18"/>
    <mergeCell ref="C19:G19"/>
    <mergeCell ref="C20:G20"/>
  </mergeCells>
  <pageMargins left="0.7" right="0.7" top="0.78740157499999996" bottom="0.78740157499999996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AA2E2-A3AE-BB45-BA65-DF53592DD0C0}">
  <sheetPr codeName="Tabelle2"/>
  <dimension ref="B1:Z26"/>
  <sheetViews>
    <sheetView showGridLines="0" zoomScale="70" zoomScaleNormal="70" workbookViewId="0">
      <selection activeCell="G20" sqref="G20"/>
    </sheetView>
  </sheetViews>
  <sheetFormatPr baseColWidth="10" defaultColWidth="11" defaultRowHeight="16"/>
  <cols>
    <col min="1" max="1" width="7.33203125" customWidth="1"/>
    <col min="2" max="2" width="19" style="31" customWidth="1"/>
    <col min="3" max="3" width="39.6640625" style="31" customWidth="1"/>
    <col min="4" max="4" width="35.83203125" style="31" customWidth="1"/>
    <col min="5" max="5" width="27.1640625" style="1" customWidth="1"/>
    <col min="6" max="6" width="13.33203125" style="1" customWidth="1"/>
    <col min="7" max="8" width="13.5" style="15" customWidth="1"/>
    <col min="9" max="9" width="7.1640625" customWidth="1"/>
    <col min="10" max="11" width="6.83203125" style="96" customWidth="1"/>
    <col min="12" max="12" width="6.83203125" customWidth="1"/>
    <col min="13" max="13" width="7.1640625" customWidth="1"/>
    <col min="14" max="21" width="6.83203125" customWidth="1"/>
    <col min="22" max="22" width="6.83203125" style="123" customWidth="1"/>
    <col min="23" max="23" width="6.83203125" customWidth="1"/>
    <col min="24" max="24" width="18.5" customWidth="1"/>
    <col min="25" max="25" width="25.1640625" style="16" customWidth="1"/>
  </cols>
  <sheetData>
    <row r="1" spans="2:26" ht="34">
      <c r="B1" s="84"/>
      <c r="C1" s="84" t="s">
        <v>21</v>
      </c>
      <c r="D1" s="84"/>
      <c r="J1"/>
      <c r="K1"/>
      <c r="V1"/>
    </row>
    <row r="2" spans="2:26" ht="21">
      <c r="J2"/>
      <c r="K2"/>
      <c r="V2"/>
      <c r="X2" s="30" t="s">
        <v>22</v>
      </c>
      <c r="Y2" s="72">
        <f>SUM(Y8:Y17)+SUM(Y20:Y23)</f>
        <v>0</v>
      </c>
    </row>
    <row r="3" spans="2:26" ht="21">
      <c r="J3"/>
      <c r="K3"/>
      <c r="V3"/>
      <c r="X3" s="30" t="s">
        <v>23</v>
      </c>
      <c r="Y3" s="73">
        <f>SUM(Z7:Z18)</f>
        <v>0</v>
      </c>
    </row>
    <row r="4" spans="2:26">
      <c r="J4"/>
      <c r="K4"/>
      <c r="V4"/>
    </row>
    <row r="5" spans="2:26" s="32" customFormat="1" ht="39">
      <c r="B5" s="32" t="s">
        <v>24</v>
      </c>
      <c r="C5" s="32" t="s">
        <v>25</v>
      </c>
      <c r="D5" s="32" t="s">
        <v>26</v>
      </c>
      <c r="E5" s="32" t="s">
        <v>27</v>
      </c>
      <c r="F5" s="32" t="s">
        <v>28</v>
      </c>
      <c r="G5" s="33" t="s">
        <v>29</v>
      </c>
      <c r="H5" s="33"/>
      <c r="J5" s="3" t="s">
        <v>30</v>
      </c>
      <c r="K5" s="88" t="s">
        <v>31</v>
      </c>
      <c r="L5" s="89" t="s">
        <v>32</v>
      </c>
      <c r="M5" s="90" t="s">
        <v>33</v>
      </c>
      <c r="N5" s="7" t="s">
        <v>34</v>
      </c>
      <c r="O5" s="8" t="s">
        <v>35</v>
      </c>
      <c r="P5" s="9" t="s">
        <v>36</v>
      </c>
      <c r="Q5" s="10" t="s">
        <v>37</v>
      </c>
      <c r="R5" s="11" t="s">
        <v>38</v>
      </c>
      <c r="S5" s="12" t="s">
        <v>39</v>
      </c>
      <c r="T5" s="3" t="s">
        <v>40</v>
      </c>
      <c r="U5" s="4" t="s">
        <v>41</v>
      </c>
      <c r="V5" s="13" t="s">
        <v>42</v>
      </c>
      <c r="W5" s="14" t="s">
        <v>43</v>
      </c>
      <c r="X5" s="32" t="s">
        <v>44</v>
      </c>
      <c r="Y5" s="33" t="s">
        <v>45</v>
      </c>
      <c r="Z5" s="32" t="s">
        <v>28</v>
      </c>
    </row>
    <row r="6" spans="2:26" s="18" customFormat="1" ht="21">
      <c r="B6" s="32"/>
      <c r="C6" s="32"/>
      <c r="D6" s="32"/>
      <c r="G6" s="19"/>
      <c r="H6" s="19"/>
      <c r="J6" s="20" t="s">
        <v>46</v>
      </c>
      <c r="K6" s="20" t="s">
        <v>47</v>
      </c>
      <c r="L6" s="20" t="s">
        <v>48</v>
      </c>
      <c r="M6" s="20" t="s">
        <v>49</v>
      </c>
      <c r="N6" s="20" t="s">
        <v>50</v>
      </c>
      <c r="O6" s="20" t="s">
        <v>51</v>
      </c>
      <c r="P6" s="20" t="s">
        <v>52</v>
      </c>
      <c r="Q6" s="20" t="s">
        <v>53</v>
      </c>
      <c r="R6" s="254" t="s">
        <v>54</v>
      </c>
      <c r="S6" s="20" t="s">
        <v>55</v>
      </c>
      <c r="T6" s="20" t="s">
        <v>56</v>
      </c>
      <c r="U6" s="20" t="s">
        <v>57</v>
      </c>
      <c r="V6" s="20" t="s">
        <v>58</v>
      </c>
      <c r="W6" s="20" t="s">
        <v>59</v>
      </c>
      <c r="X6" s="20"/>
      <c r="Y6" s="19"/>
    </row>
    <row r="7" spans="2:26" s="31" customFormat="1" ht="17" thickBot="1">
      <c r="G7" s="34"/>
      <c r="H7" s="34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9"/>
      <c r="Y7" s="37"/>
    </row>
    <row r="8" spans="2:26" s="31" customFormat="1" ht="64" customHeight="1">
      <c r="B8" s="126" t="s">
        <v>60</v>
      </c>
      <c r="C8" s="240" t="s">
        <v>61</v>
      </c>
      <c r="D8" s="127" t="s">
        <v>62</v>
      </c>
      <c r="E8" s="127"/>
      <c r="F8" s="127">
        <v>10</v>
      </c>
      <c r="G8" s="128">
        <f>SUM(macros!G8:G17)*0.9</f>
        <v>1715.4</v>
      </c>
      <c r="H8" s="303"/>
      <c r="J8" s="208"/>
      <c r="K8" s="209"/>
      <c r="L8" s="210"/>
      <c r="M8" s="211"/>
      <c r="N8" s="212"/>
      <c r="O8" s="213"/>
      <c r="P8" s="214"/>
      <c r="Q8" s="215"/>
      <c r="R8" s="216"/>
      <c r="S8" s="217"/>
      <c r="T8" s="218"/>
      <c r="U8" s="219"/>
      <c r="V8" s="220"/>
      <c r="W8" s="221"/>
      <c r="X8" s="129"/>
      <c r="Y8" s="37">
        <f>((SUM(J8:S8)+(SUM(T8:W8)*1.05))*G8)</f>
        <v>0</v>
      </c>
      <c r="Z8" s="31">
        <f>SUM(J8:W8)*F8</f>
        <v>0</v>
      </c>
    </row>
    <row r="9" spans="2:26" s="31" customFormat="1" ht="64" customHeight="1">
      <c r="B9" s="267" t="s">
        <v>63</v>
      </c>
      <c r="C9" s="268" t="s">
        <v>64</v>
      </c>
      <c r="D9" s="269" t="s">
        <v>62</v>
      </c>
      <c r="E9" s="242"/>
      <c r="F9" s="242">
        <v>10</v>
      </c>
      <c r="G9" s="270">
        <f>SUM(macros!G19:G28)*0.9</f>
        <v>2139.3000000000002</v>
      </c>
      <c r="H9" s="303"/>
      <c r="J9" s="273"/>
      <c r="K9" s="274"/>
      <c r="L9" s="275"/>
      <c r="M9" s="276"/>
      <c r="N9" s="277"/>
      <c r="O9" s="278"/>
      <c r="P9" s="279"/>
      <c r="Q9" s="280"/>
      <c r="R9" s="281"/>
      <c r="S9" s="282"/>
      <c r="T9" s="283"/>
      <c r="U9" s="284"/>
      <c r="V9" s="285"/>
      <c r="W9" s="286"/>
      <c r="X9" s="287"/>
      <c r="Y9" s="37">
        <f>((SUM(J9:S9)+(SUM(T9:W9)*1.05))*G9)</f>
        <v>0</v>
      </c>
      <c r="Z9" s="31">
        <f>SUM(J9:W9)*F9</f>
        <v>0</v>
      </c>
    </row>
    <row r="10" spans="2:26" s="31" customFormat="1" ht="64" customHeight="1" thickBot="1">
      <c r="B10" s="267" t="s">
        <v>65</v>
      </c>
      <c r="C10" s="268" t="s">
        <v>66</v>
      </c>
      <c r="D10" s="269" t="s">
        <v>62</v>
      </c>
      <c r="E10" s="419" t="s">
        <v>67</v>
      </c>
      <c r="F10" s="242">
        <v>10</v>
      </c>
      <c r="G10" s="270">
        <f>2811*0.9</f>
        <v>2529.9</v>
      </c>
      <c r="H10" s="303"/>
      <c r="J10" s="273"/>
      <c r="K10" s="274"/>
      <c r="L10" s="275"/>
      <c r="M10" s="276"/>
      <c r="N10" s="277"/>
      <c r="O10" s="278"/>
      <c r="P10" s="279"/>
      <c r="Q10" s="280"/>
      <c r="R10" s="281"/>
      <c r="S10" s="282"/>
      <c r="T10" s="283"/>
      <c r="U10" s="284"/>
      <c r="V10" s="285"/>
      <c r="W10" s="286"/>
      <c r="X10" s="287"/>
      <c r="Y10" s="37">
        <f>((SUM(J10:S10)+(SUM(T10:W10)*1.05))*G10)</f>
        <v>0</v>
      </c>
      <c r="Z10" s="31">
        <f>SUM(J10:W10)*F10</f>
        <v>0</v>
      </c>
    </row>
    <row r="11" spans="2:26" s="31" customFormat="1" ht="40" customHeight="1" thickBot="1">
      <c r="B11" s="132"/>
      <c r="C11" s="133"/>
      <c r="D11" s="133"/>
      <c r="E11" s="133"/>
      <c r="F11" s="133"/>
      <c r="G11" s="272"/>
      <c r="H11" s="52"/>
      <c r="J11" s="288"/>
      <c r="K11" s="289"/>
      <c r="L11" s="290"/>
      <c r="M11" s="290"/>
      <c r="N11" s="290"/>
      <c r="O11" s="289"/>
      <c r="P11" s="291"/>
      <c r="Q11" s="291"/>
      <c r="R11" s="292"/>
      <c r="S11" s="289"/>
      <c r="T11" s="289"/>
      <c r="U11" s="289"/>
      <c r="V11" s="291"/>
      <c r="W11" s="289"/>
      <c r="X11" s="134"/>
      <c r="Y11" s="37"/>
    </row>
    <row r="12" spans="2:26" s="31" customFormat="1" ht="60" customHeight="1">
      <c r="B12" s="57" t="s">
        <v>68</v>
      </c>
      <c r="C12" s="53" t="s">
        <v>69</v>
      </c>
      <c r="D12" s="141" t="s">
        <v>70</v>
      </c>
      <c r="E12" s="53"/>
      <c r="F12" s="53">
        <v>23</v>
      </c>
      <c r="G12" s="271">
        <f>macros!G8+macros!G9+macros!G10+macros!G11+macros!G12+holds!G56+holds!G62+holds!G69</f>
        <v>1043</v>
      </c>
      <c r="H12" s="52"/>
      <c r="J12" s="175"/>
      <c r="K12" s="176"/>
      <c r="L12" s="177"/>
      <c r="M12" s="179"/>
      <c r="N12" s="180"/>
      <c r="O12" s="181"/>
      <c r="P12" s="182"/>
      <c r="Q12" s="183"/>
      <c r="R12" s="184"/>
      <c r="S12" s="185"/>
      <c r="T12" s="186"/>
      <c r="U12" s="187"/>
      <c r="V12" s="188"/>
      <c r="W12" s="189"/>
      <c r="X12" s="135"/>
      <c r="Y12" s="37">
        <f t="shared" ref="Y12:Y17" si="0">((SUM(J12:S12)+(SUM(T12:W12)*1.05))*G12)</f>
        <v>0</v>
      </c>
      <c r="Z12" s="31">
        <f t="shared" ref="Z12:Z17" si="1">SUM(J12:W12)*F12</f>
        <v>0</v>
      </c>
    </row>
    <row r="13" spans="2:26" s="31" customFormat="1" ht="60" customHeight="1">
      <c r="B13" s="44" t="s">
        <v>71</v>
      </c>
      <c r="C13" s="35" t="s">
        <v>72</v>
      </c>
      <c r="D13" s="131" t="s">
        <v>73</v>
      </c>
      <c r="E13" s="35"/>
      <c r="F13" s="35">
        <v>38</v>
      </c>
      <c r="G13" s="49">
        <f>macros!G13+macros!G14+holds!G54+holds!G57+holds!G60+holds!G70</f>
        <v>980</v>
      </c>
      <c r="H13" s="52"/>
      <c r="J13" s="158"/>
      <c r="K13" s="159"/>
      <c r="L13" s="160"/>
      <c r="M13" s="162"/>
      <c r="N13" s="163"/>
      <c r="O13" s="164"/>
      <c r="P13" s="165"/>
      <c r="Q13" s="166"/>
      <c r="R13" s="167"/>
      <c r="S13" s="168"/>
      <c r="T13" s="169"/>
      <c r="U13" s="170"/>
      <c r="V13" s="171"/>
      <c r="W13" s="172"/>
      <c r="X13" s="23"/>
      <c r="Y13" s="37">
        <f t="shared" si="0"/>
        <v>0</v>
      </c>
      <c r="Z13" s="31">
        <f t="shared" si="1"/>
        <v>0</v>
      </c>
    </row>
    <row r="14" spans="2:26" s="31" customFormat="1" ht="60" customHeight="1">
      <c r="B14" s="44" t="s">
        <v>74</v>
      </c>
      <c r="C14" s="35" t="s">
        <v>75</v>
      </c>
      <c r="D14" s="131" t="s">
        <v>76</v>
      </c>
      <c r="E14" s="35"/>
      <c r="F14" s="35">
        <v>55</v>
      </c>
      <c r="G14" s="49">
        <f>holds!G72+G8+holds!G71</f>
        <v>1920.4</v>
      </c>
      <c r="H14" s="52"/>
      <c r="J14" s="158"/>
      <c r="K14" s="159"/>
      <c r="L14" s="160"/>
      <c r="M14" s="162"/>
      <c r="N14" s="163"/>
      <c r="O14" s="164"/>
      <c r="P14" s="165"/>
      <c r="Q14" s="166"/>
      <c r="R14" s="167"/>
      <c r="S14" s="168"/>
      <c r="T14" s="169"/>
      <c r="U14" s="170"/>
      <c r="V14" s="171"/>
      <c r="W14" s="172"/>
      <c r="X14" s="23"/>
      <c r="Y14" s="37">
        <f t="shared" si="0"/>
        <v>0</v>
      </c>
      <c r="Z14" s="31">
        <f t="shared" si="1"/>
        <v>0</v>
      </c>
    </row>
    <row r="15" spans="2:26" s="31" customFormat="1" ht="61" customHeight="1">
      <c r="B15" s="44" t="s">
        <v>77</v>
      </c>
      <c r="C15" s="35" t="s">
        <v>78</v>
      </c>
      <c r="D15" s="131" t="s">
        <v>79</v>
      </c>
      <c r="E15" s="35"/>
      <c r="F15" s="35">
        <v>49</v>
      </c>
      <c r="G15" s="49">
        <f>G8+holds!G55+holds!G53+holds!G65+holds!G72</f>
        <v>2142.4</v>
      </c>
      <c r="H15" s="52"/>
      <c r="J15" s="158"/>
      <c r="K15" s="159"/>
      <c r="L15" s="160"/>
      <c r="M15" s="162"/>
      <c r="N15" s="163"/>
      <c r="O15" s="164"/>
      <c r="P15" s="165"/>
      <c r="Q15" s="166"/>
      <c r="R15" s="167"/>
      <c r="S15" s="168"/>
      <c r="T15" s="169"/>
      <c r="U15" s="170"/>
      <c r="V15" s="171"/>
      <c r="W15" s="172"/>
      <c r="X15" s="23"/>
      <c r="Y15" s="37">
        <f t="shared" si="0"/>
        <v>0</v>
      </c>
      <c r="Z15" s="31">
        <f t="shared" si="1"/>
        <v>0</v>
      </c>
    </row>
    <row r="16" spans="2:26" s="31" customFormat="1" ht="59" customHeight="1">
      <c r="B16" s="130" t="s">
        <v>80</v>
      </c>
      <c r="C16" s="35" t="s">
        <v>81</v>
      </c>
      <c r="D16" s="131" t="s">
        <v>82</v>
      </c>
      <c r="E16" s="35"/>
      <c r="F16" s="35">
        <v>65</v>
      </c>
      <c r="G16" s="49">
        <f>macros!G13+macros!G14+macros!G15+macros!G16+macros!G17+holds!G53+holds!G65+holds!G66+holds!G58+holds!G59+holds!G70</f>
        <v>1920</v>
      </c>
      <c r="H16" s="52"/>
      <c r="J16" s="158"/>
      <c r="K16" s="159"/>
      <c r="L16" s="160"/>
      <c r="M16" s="162"/>
      <c r="N16" s="163"/>
      <c r="O16" s="164"/>
      <c r="P16" s="165"/>
      <c r="Q16" s="166"/>
      <c r="R16" s="167"/>
      <c r="S16" s="168"/>
      <c r="T16" s="169"/>
      <c r="U16" s="170"/>
      <c r="V16" s="171"/>
      <c r="W16" s="172"/>
      <c r="X16" s="23"/>
      <c r="Y16" s="37">
        <f>((SUM(J16:S16)+(SUM(T16:W16)*1.05))*G16)</f>
        <v>0</v>
      </c>
      <c r="Z16" s="31">
        <f>SUM(J16:W16)*F16</f>
        <v>0</v>
      </c>
    </row>
    <row r="17" spans="2:26" s="31" customFormat="1" ht="67" customHeight="1" thickBot="1">
      <c r="B17" s="266" t="s">
        <v>83</v>
      </c>
      <c r="C17" s="47" t="s">
        <v>84</v>
      </c>
      <c r="D17" s="142" t="s">
        <v>85</v>
      </c>
      <c r="E17" s="47"/>
      <c r="F17" s="47">
        <v>77</v>
      </c>
      <c r="G17" s="237">
        <f>G8+holds!G55+holds!G53+holds!G56+holds!G62+holds!G63+holds!G68+holds!G69+holds!G72</f>
        <v>2508.4</v>
      </c>
      <c r="H17" s="52"/>
      <c r="J17" s="190"/>
      <c r="K17" s="191"/>
      <c r="L17" s="192"/>
      <c r="M17" s="194"/>
      <c r="N17" s="195"/>
      <c r="O17" s="196"/>
      <c r="P17" s="197"/>
      <c r="Q17" s="198"/>
      <c r="R17" s="199"/>
      <c r="S17" s="200"/>
      <c r="T17" s="201"/>
      <c r="U17" s="202"/>
      <c r="V17" s="203"/>
      <c r="W17" s="204"/>
      <c r="X17" s="24"/>
      <c r="Y17" s="37">
        <f t="shared" si="0"/>
        <v>0</v>
      </c>
      <c r="Z17" s="31">
        <f t="shared" si="1"/>
        <v>0</v>
      </c>
    </row>
    <row r="18" spans="2:26" ht="23">
      <c r="J18" s="115"/>
      <c r="K18" s="115"/>
      <c r="L18" s="116"/>
      <c r="M18" s="116"/>
      <c r="N18" s="116"/>
      <c r="O18" s="117"/>
      <c r="P18" s="122"/>
      <c r="Q18" s="122"/>
      <c r="R18" s="118"/>
      <c r="S18" s="117"/>
      <c r="T18" s="117"/>
      <c r="U18" s="117"/>
      <c r="V18" s="122"/>
      <c r="W18" s="117"/>
      <c r="X18" s="25"/>
      <c r="Y18" s="2"/>
      <c r="Z18" s="1"/>
    </row>
    <row r="19" spans="2:26" s="32" customFormat="1" ht="53" thickBot="1">
      <c r="B19" s="32" t="s">
        <v>24</v>
      </c>
      <c r="C19" s="32" t="s">
        <v>25</v>
      </c>
      <c r="D19" s="32" t="s">
        <v>27</v>
      </c>
      <c r="E19" s="32" t="s">
        <v>28</v>
      </c>
      <c r="F19" s="33" t="s">
        <v>29</v>
      </c>
      <c r="G19" s="324"/>
      <c r="H19" s="3" t="s">
        <v>86</v>
      </c>
      <c r="I19" s="4" t="s">
        <v>87</v>
      </c>
      <c r="J19" s="5" t="s">
        <v>88</v>
      </c>
      <c r="K19" s="297" t="s">
        <v>89</v>
      </c>
      <c r="L19" s="6" t="s">
        <v>90</v>
      </c>
      <c r="M19" s="298" t="s">
        <v>91</v>
      </c>
      <c r="N19" s="7" t="s">
        <v>92</v>
      </c>
      <c r="O19" s="8" t="s">
        <v>93</v>
      </c>
      <c r="P19" s="9" t="s">
        <v>94</v>
      </c>
      <c r="Q19" s="10" t="s">
        <v>95</v>
      </c>
      <c r="R19" s="11" t="s">
        <v>96</v>
      </c>
      <c r="S19" s="12" t="s">
        <v>97</v>
      </c>
      <c r="T19" s="3" t="s">
        <v>40</v>
      </c>
      <c r="U19" s="4" t="s">
        <v>41</v>
      </c>
      <c r="V19" s="13" t="s">
        <v>42</v>
      </c>
      <c r="W19" s="14" t="s">
        <v>43</v>
      </c>
      <c r="X19" s="32" t="s">
        <v>44</v>
      </c>
      <c r="Y19" s="33" t="s">
        <v>45</v>
      </c>
      <c r="Z19" s="32" t="s">
        <v>28</v>
      </c>
    </row>
    <row r="20" spans="2:26" s="31" customFormat="1" ht="102" customHeight="1" thickBot="1">
      <c r="B20" s="326" t="s">
        <v>98</v>
      </c>
      <c r="C20" s="327" t="s">
        <v>99</v>
      </c>
      <c r="D20" s="328" t="e" vm="1">
        <v>#VALUE!</v>
      </c>
      <c r="E20" s="328">
        <v>152</v>
      </c>
      <c r="F20" s="333">
        <f>SUM(holds!G16:G31)*0.95</f>
        <v>3193.8999999999996</v>
      </c>
      <c r="G20" s="325"/>
      <c r="H20" s="208"/>
      <c r="I20" s="209"/>
      <c r="J20" s="210"/>
      <c r="K20" s="304"/>
      <c r="L20" s="211"/>
      <c r="M20" s="305"/>
      <c r="N20" s="212"/>
      <c r="O20" s="213"/>
      <c r="P20" s="214"/>
      <c r="Q20" s="215"/>
      <c r="R20" s="216"/>
      <c r="S20" s="217"/>
      <c r="T20" s="218"/>
      <c r="U20" s="219"/>
      <c r="V20" s="220"/>
      <c r="W20" s="221"/>
      <c r="X20" s="129"/>
      <c r="Y20" s="37">
        <f>((SUM(H20:S20)+(SUM(T20:W20)*1.05))*F20)</f>
        <v>0</v>
      </c>
      <c r="Z20" s="31">
        <v>0</v>
      </c>
    </row>
    <row r="21" spans="2:26" s="31" customFormat="1" ht="102" customHeight="1" thickBot="1">
      <c r="B21" s="326" t="s">
        <v>100</v>
      </c>
      <c r="C21" s="327" t="s">
        <v>101</v>
      </c>
      <c r="D21" s="328"/>
      <c r="E21" s="328">
        <v>149</v>
      </c>
      <c r="F21" s="333">
        <f>SUM(holds!G33:G51)*0.95</f>
        <v>1786.9499999999998</v>
      </c>
      <c r="G21" s="325"/>
      <c r="H21" s="208"/>
      <c r="I21" s="209"/>
      <c r="J21" s="210"/>
      <c r="K21" s="304"/>
      <c r="L21" s="211"/>
      <c r="M21" s="305"/>
      <c r="N21" s="212"/>
      <c r="O21" s="213"/>
      <c r="P21" s="214"/>
      <c r="Q21" s="215"/>
      <c r="R21" s="216"/>
      <c r="S21" s="217"/>
      <c r="T21" s="218"/>
      <c r="U21" s="219"/>
      <c r="V21" s="220"/>
      <c r="W21" s="221"/>
      <c r="X21" s="129"/>
      <c r="Y21" s="37">
        <f>((SUM(H21:S21)+(SUM(T21:W21)*1.05))*F21)</f>
        <v>0</v>
      </c>
      <c r="Z21" s="31">
        <v>0</v>
      </c>
    </row>
    <row r="22" spans="2:26" s="31" customFormat="1" ht="94" customHeight="1" thickBot="1">
      <c r="B22" s="326" t="s">
        <v>102</v>
      </c>
      <c r="C22" s="327" t="s">
        <v>103</v>
      </c>
      <c r="D22" s="328"/>
      <c r="E22" s="328">
        <v>186</v>
      </c>
      <c r="F22" s="333">
        <f>SUM(holds!G53:G72)*0.95</f>
        <v>2240.1</v>
      </c>
      <c r="G22" s="325"/>
      <c r="H22" s="222"/>
      <c r="I22" s="223"/>
      <c r="J22" s="224"/>
      <c r="K22" s="236"/>
      <c r="L22" s="225"/>
      <c r="M22" s="323"/>
      <c r="N22" s="226"/>
      <c r="O22" s="227"/>
      <c r="P22" s="228"/>
      <c r="Q22" s="229"/>
      <c r="R22" s="230"/>
      <c r="S22" s="231"/>
      <c r="T22" s="232"/>
      <c r="U22" s="233"/>
      <c r="V22" s="234"/>
      <c r="W22" s="235"/>
      <c r="X22" s="134"/>
      <c r="Y22" s="37">
        <f>((SUM(H22:S22)+(SUM(T22:W22)*1.05))*F22)</f>
        <v>0</v>
      </c>
      <c r="Z22" s="31">
        <v>0</v>
      </c>
    </row>
    <row r="23" spans="2:26" ht="91" customHeight="1" thickBot="1">
      <c r="B23" s="329" t="s">
        <v>104</v>
      </c>
      <c r="C23" s="330" t="s">
        <v>105</v>
      </c>
      <c r="D23" s="331"/>
      <c r="E23" s="332">
        <v>140</v>
      </c>
      <c r="F23" s="334">
        <f>SUM(holds!G74:G86)*0.95</f>
        <v>1189.3999999999999</v>
      </c>
      <c r="G23" s="325"/>
      <c r="H23" s="306"/>
      <c r="I23" s="307"/>
      <c r="J23" s="308"/>
      <c r="K23" s="309"/>
      <c r="L23" s="310"/>
      <c r="M23" s="311"/>
      <c r="N23" s="312"/>
      <c r="O23" s="313"/>
      <c r="P23" s="314"/>
      <c r="Q23" s="315"/>
      <c r="R23" s="316"/>
      <c r="S23" s="317"/>
      <c r="T23" s="318"/>
      <c r="U23" s="319"/>
      <c r="V23" s="320"/>
      <c r="W23" s="321"/>
      <c r="X23" s="322"/>
      <c r="Y23" s="37">
        <f>((SUM(H23:S23)+(SUM(T23:W23)*1.05))*F23)</f>
        <v>0</v>
      </c>
      <c r="Z23" s="31">
        <v>0</v>
      </c>
    </row>
    <row r="25" spans="2:26" ht="17" thickBot="1">
      <c r="H25" s="16" t="s">
        <v>106</v>
      </c>
    </row>
    <row r="26" spans="2:26" ht="60" thickBot="1">
      <c r="B26" s="422" t="s">
        <v>107</v>
      </c>
      <c r="C26" s="330" t="s">
        <v>108</v>
      </c>
      <c r="D26" s="331" t="e" vm="2">
        <v>#VALUE!</v>
      </c>
      <c r="E26" s="332">
        <v>7</v>
      </c>
      <c r="F26" s="421">
        <v>297.5</v>
      </c>
      <c r="G26" s="137" t="s">
        <v>109</v>
      </c>
      <c r="H26" s="423"/>
      <c r="I26" s="16"/>
      <c r="J26"/>
      <c r="K26"/>
      <c r="V26"/>
      <c r="Y26"/>
    </row>
  </sheetData>
  <phoneticPr fontId="26" type="noConversion"/>
  <conditionalFormatting sqref="G20:I23">
    <cfRule type="cellIs" dxfId="115" priority="30" operator="greaterThan">
      <formula>0</formula>
    </cfRule>
  </conditionalFormatting>
  <conditionalFormatting sqref="I20:J23">
    <cfRule type="cellIs" dxfId="114" priority="29" operator="greaterThan">
      <formula>0</formula>
    </cfRule>
  </conditionalFormatting>
  <conditionalFormatting sqref="J8:J18">
    <cfRule type="cellIs" dxfId="113" priority="70" operator="greaterThan">
      <formula>0</formula>
    </cfRule>
  </conditionalFormatting>
  <conditionalFormatting sqref="J20:K23">
    <cfRule type="cellIs" dxfId="112" priority="28" operator="greaterThan">
      <formula>0</formula>
    </cfRule>
  </conditionalFormatting>
  <conditionalFormatting sqref="K8:K18">
    <cfRule type="cellIs" dxfId="111" priority="69" operator="greaterThan">
      <formula>0</formula>
    </cfRule>
  </conditionalFormatting>
  <conditionalFormatting sqref="K20:L23">
    <cfRule type="cellIs" dxfId="110" priority="17" operator="greaterThan">
      <formula>0</formula>
    </cfRule>
  </conditionalFormatting>
  <conditionalFormatting sqref="L8:L18">
    <cfRule type="cellIs" dxfId="109" priority="68" operator="greaterThan">
      <formula>0</formula>
    </cfRule>
  </conditionalFormatting>
  <conditionalFormatting sqref="L20:L23">
    <cfRule type="cellIs" dxfId="108" priority="27" operator="greaterThan">
      <formula>0</formula>
    </cfRule>
  </conditionalFormatting>
  <conditionalFormatting sqref="M8:M18">
    <cfRule type="cellIs" dxfId="107" priority="67" operator="greaterThan">
      <formula>0</formula>
    </cfRule>
  </conditionalFormatting>
  <conditionalFormatting sqref="M20:M23">
    <cfRule type="cellIs" dxfId="106" priority="16" operator="greaterThan">
      <formula>0</formula>
    </cfRule>
  </conditionalFormatting>
  <conditionalFormatting sqref="N8:N18">
    <cfRule type="cellIs" dxfId="105" priority="66" operator="greaterThan">
      <formula>0</formula>
    </cfRule>
  </conditionalFormatting>
  <conditionalFormatting sqref="N20:N23">
    <cfRule type="cellIs" dxfId="104" priority="26" operator="greaterThan">
      <formula>0</formula>
    </cfRule>
  </conditionalFormatting>
  <conditionalFormatting sqref="O8:O18">
    <cfRule type="cellIs" dxfId="103" priority="65" operator="greaterThan">
      <formula>0</formula>
    </cfRule>
  </conditionalFormatting>
  <conditionalFormatting sqref="O20:O23">
    <cfRule type="cellIs" dxfId="102" priority="25" operator="greaterThan">
      <formula>0</formula>
    </cfRule>
  </conditionalFormatting>
  <conditionalFormatting sqref="P8:P18">
    <cfRule type="cellIs" dxfId="101" priority="64" operator="greaterThan">
      <formula>0</formula>
    </cfRule>
  </conditionalFormatting>
  <conditionalFormatting sqref="P20:P23">
    <cfRule type="cellIs" dxfId="100" priority="24" operator="greaterThan">
      <formula>0</formula>
    </cfRule>
  </conditionalFormatting>
  <conditionalFormatting sqref="Q8:Q18">
    <cfRule type="cellIs" dxfId="99" priority="63" operator="greaterThan">
      <formula>0</formula>
    </cfRule>
  </conditionalFormatting>
  <conditionalFormatting sqref="Q20:Q23">
    <cfRule type="cellIs" dxfId="98" priority="23" operator="greaterThan">
      <formula>0</formula>
    </cfRule>
  </conditionalFormatting>
  <conditionalFormatting sqref="R8:R18">
    <cfRule type="cellIs" dxfId="97" priority="62" operator="greaterThan">
      <formula>0</formula>
    </cfRule>
  </conditionalFormatting>
  <conditionalFormatting sqref="R20:R23">
    <cfRule type="cellIs" dxfId="96" priority="22" operator="greaterThan">
      <formula>0</formula>
    </cfRule>
  </conditionalFormatting>
  <conditionalFormatting sqref="T8:T18">
    <cfRule type="cellIs" dxfId="95" priority="61" operator="greaterThan">
      <formula>0</formula>
    </cfRule>
  </conditionalFormatting>
  <conditionalFormatting sqref="T20:T23">
    <cfRule type="cellIs" dxfId="94" priority="21" operator="greaterThan">
      <formula>0</formula>
    </cfRule>
  </conditionalFormatting>
  <conditionalFormatting sqref="U8:U18">
    <cfRule type="cellIs" dxfId="93" priority="60" operator="greaterThan">
      <formula>0</formula>
    </cfRule>
  </conditionalFormatting>
  <conditionalFormatting sqref="U20:U23">
    <cfRule type="cellIs" dxfId="92" priority="20" operator="greaterThan">
      <formula>0</formula>
    </cfRule>
  </conditionalFormatting>
  <conditionalFormatting sqref="V8:V18">
    <cfRule type="cellIs" dxfId="91" priority="59" operator="greaterThan">
      <formula>0</formula>
    </cfRule>
  </conditionalFormatting>
  <conditionalFormatting sqref="V20:V23">
    <cfRule type="cellIs" dxfId="90" priority="19" operator="greaterThan">
      <formula>0</formula>
    </cfRule>
  </conditionalFormatting>
  <conditionalFormatting sqref="W8:W18">
    <cfRule type="cellIs" dxfId="89" priority="58" operator="greaterThan">
      <formula>0</formula>
    </cfRule>
  </conditionalFormatting>
  <conditionalFormatting sqref="W20:W23">
    <cfRule type="cellIs" dxfId="88" priority="18" operator="greaterThan">
      <formula>0</formula>
    </cfRule>
  </conditionalFormatting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44EC2-CD69-344E-8083-1E05BE8671B3}">
  <sheetPr codeName="Tabelle3"/>
  <dimension ref="B1:AA89"/>
  <sheetViews>
    <sheetView showGridLines="0" topLeftCell="A85" zoomScale="90" zoomScaleNormal="90" workbookViewId="0">
      <selection activeCell="N96" sqref="N96"/>
    </sheetView>
  </sheetViews>
  <sheetFormatPr baseColWidth="10" defaultColWidth="11" defaultRowHeight="16"/>
  <cols>
    <col min="2" max="2" width="19" style="31" customWidth="1"/>
    <col min="3" max="3" width="37.6640625" style="31" customWidth="1"/>
    <col min="4" max="4" width="27.1640625" style="1" customWidth="1"/>
    <col min="5" max="5" width="27.1640625" style="139" customWidth="1"/>
    <col min="6" max="6" width="10.83203125" style="1"/>
    <col min="7" max="7" width="13.5" style="91" customWidth="1"/>
    <col min="8" max="8" width="7.1640625" style="31" customWidth="1"/>
    <col min="9" max="9" width="11.1640625" customWidth="1"/>
    <col min="10" max="20" width="6.83203125" customWidth="1"/>
    <col min="21" max="21" width="8.5" customWidth="1"/>
    <col min="22" max="22" width="8" customWidth="1"/>
    <col min="23" max="24" width="6.83203125" customWidth="1"/>
    <col min="25" max="25" width="18.5" customWidth="1"/>
    <col min="26" max="26" width="20.83203125" style="16" customWidth="1"/>
  </cols>
  <sheetData>
    <row r="1" spans="2:27" ht="34">
      <c r="B1" s="138" t="s">
        <v>110</v>
      </c>
    </row>
    <row r="2" spans="2:27" ht="21">
      <c r="Y2" s="30" t="s">
        <v>22</v>
      </c>
      <c r="Z2" s="72">
        <f>SUM(Z9:Z86)</f>
        <v>0</v>
      </c>
    </row>
    <row r="3" spans="2:27" ht="21">
      <c r="Y3" s="30" t="s">
        <v>111</v>
      </c>
      <c r="Z3" s="73">
        <f>SUM(AA9:AA86)</f>
        <v>0</v>
      </c>
    </row>
    <row r="6" spans="2:27" s="32" customFormat="1" ht="52">
      <c r="B6" s="32" t="s">
        <v>24</v>
      </c>
      <c r="C6" s="32" t="s">
        <v>25</v>
      </c>
      <c r="D6" s="32" t="s">
        <v>27</v>
      </c>
      <c r="E6" s="32" t="s">
        <v>112</v>
      </c>
      <c r="F6" s="32" t="s">
        <v>28</v>
      </c>
      <c r="G6" s="33" t="s">
        <v>29</v>
      </c>
      <c r="I6" s="3" t="s">
        <v>86</v>
      </c>
      <c r="J6" s="4" t="s">
        <v>87</v>
      </c>
      <c r="K6" s="5" t="s">
        <v>88</v>
      </c>
      <c r="L6" s="297" t="s">
        <v>89</v>
      </c>
      <c r="M6" s="6" t="s">
        <v>90</v>
      </c>
      <c r="N6" s="298" t="s">
        <v>91</v>
      </c>
      <c r="O6" s="7" t="s">
        <v>92</v>
      </c>
      <c r="P6" s="8" t="s">
        <v>93</v>
      </c>
      <c r="Q6" s="9" t="s">
        <v>94</v>
      </c>
      <c r="R6" s="10" t="s">
        <v>95</v>
      </c>
      <c r="S6" s="11" t="s">
        <v>96</v>
      </c>
      <c r="T6" s="12" t="s">
        <v>97</v>
      </c>
      <c r="U6" s="3" t="s">
        <v>40</v>
      </c>
      <c r="V6" s="4" t="s">
        <v>41</v>
      </c>
      <c r="W6" s="13" t="s">
        <v>42</v>
      </c>
      <c r="X6" s="14" t="s">
        <v>43</v>
      </c>
      <c r="Y6" s="32" t="s">
        <v>44</v>
      </c>
      <c r="Z6" s="33" t="s">
        <v>45</v>
      </c>
      <c r="AA6" s="32" t="s">
        <v>28</v>
      </c>
    </row>
    <row r="7" spans="2:27" s="32" customFormat="1" ht="26">
      <c r="G7" s="33"/>
      <c r="I7" s="3" t="s">
        <v>113</v>
      </c>
      <c r="J7" s="4" t="s">
        <v>114</v>
      </c>
      <c r="K7" s="5" t="s">
        <v>115</v>
      </c>
      <c r="L7" s="297" t="s">
        <v>33</v>
      </c>
      <c r="M7" s="6" t="s">
        <v>33</v>
      </c>
      <c r="N7" s="298" t="s">
        <v>33</v>
      </c>
      <c r="O7" s="7" t="s">
        <v>116</v>
      </c>
      <c r="P7" s="8" t="s">
        <v>35</v>
      </c>
      <c r="Q7" s="9" t="s">
        <v>117</v>
      </c>
      <c r="R7" s="10" t="s">
        <v>118</v>
      </c>
      <c r="S7" s="11" t="s">
        <v>119</v>
      </c>
      <c r="T7" s="12" t="s">
        <v>120</v>
      </c>
      <c r="U7" s="3" t="s">
        <v>121</v>
      </c>
      <c r="V7" s="4" t="s">
        <v>122</v>
      </c>
      <c r="W7" s="13" t="s">
        <v>123</v>
      </c>
      <c r="X7" s="14" t="s">
        <v>124</v>
      </c>
      <c r="Z7" s="33"/>
    </row>
    <row r="8" spans="2:27" s="18" customFormat="1" ht="22" thickBot="1">
      <c r="B8" s="32"/>
      <c r="C8" s="32"/>
      <c r="E8" s="32"/>
      <c r="G8" s="92"/>
      <c r="H8" s="32"/>
      <c r="I8" s="20"/>
      <c r="J8" s="20"/>
      <c r="K8" s="20"/>
      <c r="L8" s="20"/>
      <c r="M8" s="20"/>
      <c r="N8" s="20"/>
      <c r="O8" s="20"/>
      <c r="P8" s="20"/>
      <c r="Q8" s="20"/>
      <c r="R8" s="20"/>
      <c r="S8" s="21"/>
      <c r="T8" s="20"/>
      <c r="U8" s="20"/>
      <c r="V8" s="20"/>
      <c r="W8" s="20"/>
      <c r="X8" s="20"/>
      <c r="Y8" s="20"/>
      <c r="Z8" s="19"/>
    </row>
    <row r="9" spans="2:27" s="31" customFormat="1" ht="63" customHeight="1">
      <c r="B9" s="41" t="s">
        <v>125</v>
      </c>
      <c r="C9" s="42" t="s">
        <v>126</v>
      </c>
      <c r="D9" s="42"/>
      <c r="E9" s="240" t="s">
        <v>127</v>
      </c>
      <c r="F9" s="42">
        <v>20</v>
      </c>
      <c r="G9" s="43">
        <v>816</v>
      </c>
      <c r="H9" s="137" t="s">
        <v>109</v>
      </c>
      <c r="I9" s="158"/>
      <c r="J9" s="159"/>
      <c r="K9" s="160"/>
      <c r="L9" s="161"/>
      <c r="M9" s="162"/>
      <c r="N9" s="299"/>
      <c r="O9" s="163"/>
      <c r="P9" s="164"/>
      <c r="Q9" s="165"/>
      <c r="R9" s="166"/>
      <c r="S9" s="167"/>
      <c r="T9" s="168"/>
      <c r="U9" s="169"/>
      <c r="V9" s="170"/>
      <c r="W9" s="171"/>
      <c r="X9" s="172"/>
      <c r="Y9" s="238" t="s">
        <v>128</v>
      </c>
      <c r="Z9" s="37">
        <f t="shared" ref="Z9:Z14" si="0">((SUM(I9:T9)+(SUM(U9:X9)*1.05))*G9)</f>
        <v>0</v>
      </c>
      <c r="AA9" s="31">
        <f t="shared" ref="AA9:AA14" si="1">SUM(I9:X9)*F9</f>
        <v>0</v>
      </c>
    </row>
    <row r="10" spans="2:27" s="31" customFormat="1" ht="62" customHeight="1" thickBot="1">
      <c r="B10" s="44" t="s">
        <v>129</v>
      </c>
      <c r="C10" s="131" t="s">
        <v>130</v>
      </c>
      <c r="D10" s="35"/>
      <c r="E10" s="131" t="s">
        <v>127</v>
      </c>
      <c r="F10" s="35">
        <v>20</v>
      </c>
      <c r="G10" s="45">
        <v>268</v>
      </c>
      <c r="H10" s="137" t="s">
        <v>109</v>
      </c>
      <c r="I10" s="158"/>
      <c r="J10" s="159"/>
      <c r="K10" s="160"/>
      <c r="L10" s="161"/>
      <c r="M10" s="162"/>
      <c r="N10" s="299"/>
      <c r="O10" s="163"/>
      <c r="P10" s="164"/>
      <c r="Q10" s="165"/>
      <c r="R10" s="166"/>
      <c r="S10" s="167"/>
      <c r="T10" s="168"/>
      <c r="U10" s="169"/>
      <c r="V10" s="170"/>
      <c r="W10" s="171"/>
      <c r="X10" s="172"/>
      <c r="Y10" s="239" t="s">
        <v>131</v>
      </c>
      <c r="Z10" s="37">
        <f t="shared" si="0"/>
        <v>0</v>
      </c>
      <c r="AA10" s="31">
        <f t="shared" si="1"/>
        <v>0</v>
      </c>
    </row>
    <row r="11" spans="2:27" s="31" customFormat="1" ht="61" customHeight="1">
      <c r="B11" s="44" t="s">
        <v>132</v>
      </c>
      <c r="C11" s="35" t="s">
        <v>133</v>
      </c>
      <c r="D11" s="35"/>
      <c r="E11" s="131" t="s">
        <v>134</v>
      </c>
      <c r="F11" s="35">
        <v>20</v>
      </c>
      <c r="G11" s="45">
        <v>666</v>
      </c>
      <c r="H11" s="137" t="s">
        <v>109</v>
      </c>
      <c r="I11" s="158"/>
      <c r="J11" s="159"/>
      <c r="K11" s="160"/>
      <c r="L11" s="161"/>
      <c r="M11" s="162"/>
      <c r="N11" s="299"/>
      <c r="O11" s="163"/>
      <c r="P11" s="164"/>
      <c r="Q11" s="165"/>
      <c r="R11" s="166"/>
      <c r="S11" s="167"/>
      <c r="T11" s="168"/>
      <c r="U11" s="169"/>
      <c r="V11" s="170"/>
      <c r="W11" s="171"/>
      <c r="X11" s="172"/>
      <c r="Y11" s="238" t="s">
        <v>128</v>
      </c>
      <c r="Z11" s="37">
        <f t="shared" si="0"/>
        <v>0</v>
      </c>
      <c r="AA11" s="31">
        <f t="shared" si="1"/>
        <v>0</v>
      </c>
    </row>
    <row r="12" spans="2:27" s="31" customFormat="1" ht="59" customHeight="1" thickBot="1">
      <c r="B12" s="44" t="s">
        <v>135</v>
      </c>
      <c r="C12" s="131" t="s">
        <v>136</v>
      </c>
      <c r="D12" s="35"/>
      <c r="E12" s="131" t="s">
        <v>134</v>
      </c>
      <c r="F12" s="35">
        <v>20</v>
      </c>
      <c r="G12" s="45">
        <v>257</v>
      </c>
      <c r="H12" s="137" t="s">
        <v>109</v>
      </c>
      <c r="I12" s="158"/>
      <c r="J12" s="159"/>
      <c r="K12" s="160"/>
      <c r="L12" s="161"/>
      <c r="M12" s="162"/>
      <c r="N12" s="299"/>
      <c r="O12" s="163"/>
      <c r="P12" s="164"/>
      <c r="Q12" s="165"/>
      <c r="R12" s="166"/>
      <c r="S12" s="167"/>
      <c r="T12" s="168"/>
      <c r="U12" s="169"/>
      <c r="V12" s="170"/>
      <c r="W12" s="171"/>
      <c r="X12" s="172"/>
      <c r="Y12" s="239" t="s">
        <v>131</v>
      </c>
      <c r="Z12" s="37">
        <f t="shared" si="0"/>
        <v>0</v>
      </c>
      <c r="AA12" s="31">
        <f t="shared" si="1"/>
        <v>0</v>
      </c>
    </row>
    <row r="13" spans="2:27" s="31" customFormat="1" ht="60" customHeight="1">
      <c r="B13" s="44" t="s">
        <v>137</v>
      </c>
      <c r="C13" s="35" t="s">
        <v>138</v>
      </c>
      <c r="D13" s="35"/>
      <c r="E13" s="131" t="s">
        <v>139</v>
      </c>
      <c r="F13" s="35">
        <v>20</v>
      </c>
      <c r="G13" s="45">
        <v>616</v>
      </c>
      <c r="H13" s="137" t="s">
        <v>109</v>
      </c>
      <c r="I13" s="158"/>
      <c r="J13" s="159"/>
      <c r="K13" s="160"/>
      <c r="L13" s="161"/>
      <c r="M13" s="162"/>
      <c r="N13" s="299"/>
      <c r="O13" s="163"/>
      <c r="P13" s="164"/>
      <c r="Q13" s="165"/>
      <c r="R13" s="166"/>
      <c r="S13" s="167"/>
      <c r="T13" s="168"/>
      <c r="U13" s="169"/>
      <c r="V13" s="170"/>
      <c r="W13" s="171"/>
      <c r="X13" s="172"/>
      <c r="Y13" s="238" t="s">
        <v>128</v>
      </c>
      <c r="Z13" s="37">
        <f t="shared" si="0"/>
        <v>0</v>
      </c>
      <c r="AA13" s="31">
        <f t="shared" si="1"/>
        <v>0</v>
      </c>
    </row>
    <row r="14" spans="2:27" s="31" customFormat="1" ht="63" customHeight="1" thickBot="1">
      <c r="B14" s="46" t="s">
        <v>140</v>
      </c>
      <c r="C14" s="142" t="s">
        <v>141</v>
      </c>
      <c r="D14" s="47"/>
      <c r="E14" s="142" t="s">
        <v>139</v>
      </c>
      <c r="F14" s="47">
        <v>20</v>
      </c>
      <c r="G14" s="48">
        <v>206</v>
      </c>
      <c r="H14" s="137" t="s">
        <v>109</v>
      </c>
      <c r="I14" s="158"/>
      <c r="J14" s="159"/>
      <c r="K14" s="160"/>
      <c r="L14" s="161"/>
      <c r="M14" s="162"/>
      <c r="N14" s="299"/>
      <c r="O14" s="163"/>
      <c r="P14" s="164"/>
      <c r="Q14" s="165"/>
      <c r="R14" s="166"/>
      <c r="S14" s="167"/>
      <c r="T14" s="168"/>
      <c r="U14" s="169"/>
      <c r="V14" s="170"/>
      <c r="W14" s="171"/>
      <c r="X14" s="172"/>
      <c r="Y14" s="239" t="s">
        <v>131</v>
      </c>
      <c r="Z14" s="37">
        <f t="shared" si="0"/>
        <v>0</v>
      </c>
      <c r="AA14" s="31">
        <f t="shared" si="1"/>
        <v>0</v>
      </c>
    </row>
    <row r="15" spans="2:27" s="18" customFormat="1" ht="24" thickBot="1">
      <c r="B15" s="32"/>
      <c r="C15" s="32"/>
      <c r="E15" s="32"/>
      <c r="G15" s="92"/>
      <c r="H15" s="32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4"/>
      <c r="T15" s="173"/>
      <c r="U15" s="173"/>
      <c r="V15" s="173"/>
      <c r="W15" s="173"/>
      <c r="X15" s="173"/>
      <c r="Y15" s="20"/>
      <c r="Z15" s="19"/>
    </row>
    <row r="16" spans="2:27" s="31" customFormat="1" ht="62" customHeight="1">
      <c r="B16" s="41" t="s">
        <v>142</v>
      </c>
      <c r="C16" s="140" t="s">
        <v>143</v>
      </c>
      <c r="D16" s="42" t="e" vm="3">
        <v>#VALUE!</v>
      </c>
      <c r="E16" s="140" t="s">
        <v>144</v>
      </c>
      <c r="F16" s="42">
        <v>2</v>
      </c>
      <c r="G16" s="43">
        <v>135</v>
      </c>
      <c r="H16" s="137" t="s">
        <v>109</v>
      </c>
      <c r="I16" s="158"/>
      <c r="J16" s="159"/>
      <c r="K16" s="160"/>
      <c r="L16" s="161"/>
      <c r="M16" s="162"/>
      <c r="N16" s="299"/>
      <c r="O16" s="163"/>
      <c r="P16" s="164"/>
      <c r="Q16" s="165"/>
      <c r="R16" s="166"/>
      <c r="S16" s="167"/>
      <c r="T16" s="168"/>
      <c r="U16" s="154"/>
      <c r="V16" s="155"/>
      <c r="W16" s="156"/>
      <c r="X16" s="157"/>
      <c r="Y16" s="22"/>
      <c r="Z16" s="37">
        <f t="shared" ref="Z16:Z31" si="2">((SUM(I16:T16)+(SUM(U16:X16)*1.05))*G16)</f>
        <v>0</v>
      </c>
      <c r="AA16" s="31">
        <f t="shared" ref="AA16:AA31" si="3">SUM(I16:X16)*F16</f>
        <v>0</v>
      </c>
    </row>
    <row r="17" spans="2:27" s="31" customFormat="1" ht="56" customHeight="1">
      <c r="B17" s="44" t="s">
        <v>145</v>
      </c>
      <c r="C17" s="131" t="s">
        <v>146</v>
      </c>
      <c r="D17" s="35" t="e" vm="4">
        <v>#VALUE!</v>
      </c>
      <c r="E17" s="131" t="s">
        <v>144</v>
      </c>
      <c r="F17" s="35">
        <v>2</v>
      </c>
      <c r="G17" s="45">
        <v>153</v>
      </c>
      <c r="H17" s="137" t="s">
        <v>109</v>
      </c>
      <c r="I17" s="158"/>
      <c r="J17" s="159"/>
      <c r="K17" s="160"/>
      <c r="L17" s="161"/>
      <c r="M17" s="162"/>
      <c r="N17" s="299"/>
      <c r="O17" s="163"/>
      <c r="P17" s="164"/>
      <c r="Q17" s="165"/>
      <c r="R17" s="166"/>
      <c r="S17" s="167"/>
      <c r="T17" s="168"/>
      <c r="U17" s="169"/>
      <c r="V17" s="170"/>
      <c r="W17" s="171"/>
      <c r="X17" s="172"/>
      <c r="Y17" s="23"/>
      <c r="Z17" s="37">
        <f t="shared" si="2"/>
        <v>0</v>
      </c>
      <c r="AA17" s="31">
        <f t="shared" si="3"/>
        <v>0</v>
      </c>
    </row>
    <row r="18" spans="2:27" s="31" customFormat="1" ht="63" customHeight="1">
      <c r="B18" s="44" t="s">
        <v>147</v>
      </c>
      <c r="C18" s="141" t="s">
        <v>148</v>
      </c>
      <c r="D18" s="53" t="e" vm="5">
        <v>#VALUE!</v>
      </c>
      <c r="E18" s="141" t="s">
        <v>144</v>
      </c>
      <c r="F18" s="53">
        <v>4</v>
      </c>
      <c r="G18" s="136">
        <v>446</v>
      </c>
      <c r="H18" s="137" t="s">
        <v>109</v>
      </c>
      <c r="I18" s="158"/>
      <c r="J18" s="176"/>
      <c r="K18" s="177"/>
      <c r="L18" s="178"/>
      <c r="M18" s="179"/>
      <c r="N18" s="299"/>
      <c r="O18" s="180"/>
      <c r="P18" s="181"/>
      <c r="Q18" s="182"/>
      <c r="R18" s="183"/>
      <c r="S18" s="184"/>
      <c r="T18" s="185"/>
      <c r="U18" s="186"/>
      <c r="V18" s="187"/>
      <c r="W18" s="188"/>
      <c r="X18" s="189"/>
      <c r="Y18" s="135"/>
      <c r="Z18" s="37">
        <f t="shared" si="2"/>
        <v>0</v>
      </c>
      <c r="AA18" s="31">
        <f t="shared" si="3"/>
        <v>0</v>
      </c>
    </row>
    <row r="19" spans="2:27" s="31" customFormat="1" ht="63" customHeight="1">
      <c r="B19" s="44" t="s">
        <v>149</v>
      </c>
      <c r="C19" s="131" t="s">
        <v>150</v>
      </c>
      <c r="D19" s="35" t="e" vm="6">
        <v>#VALUE!</v>
      </c>
      <c r="E19" s="131" t="s">
        <v>151</v>
      </c>
      <c r="F19" s="35">
        <v>5</v>
      </c>
      <c r="G19" s="45">
        <v>284</v>
      </c>
      <c r="H19" s="137" t="s">
        <v>109</v>
      </c>
      <c r="I19" s="158"/>
      <c r="J19" s="159"/>
      <c r="K19" s="160"/>
      <c r="L19" s="161"/>
      <c r="M19" s="162"/>
      <c r="N19" s="299"/>
      <c r="O19" s="163"/>
      <c r="P19" s="164"/>
      <c r="Q19" s="165"/>
      <c r="R19" s="166"/>
      <c r="S19" s="167"/>
      <c r="T19" s="168"/>
      <c r="U19" s="169"/>
      <c r="V19" s="170"/>
      <c r="W19" s="171"/>
      <c r="X19" s="172"/>
      <c r="Y19" s="23"/>
      <c r="Z19" s="37">
        <f t="shared" si="2"/>
        <v>0</v>
      </c>
      <c r="AA19" s="31">
        <f t="shared" si="3"/>
        <v>0</v>
      </c>
    </row>
    <row r="20" spans="2:27" s="31" customFormat="1" ht="63" customHeight="1">
      <c r="B20" s="44" t="s">
        <v>152</v>
      </c>
      <c r="C20" s="131" t="s">
        <v>153</v>
      </c>
      <c r="D20" s="35" t="e" vm="7">
        <v>#VALUE!</v>
      </c>
      <c r="E20" s="131" t="s">
        <v>154</v>
      </c>
      <c r="F20" s="35">
        <v>15</v>
      </c>
      <c r="G20" s="45">
        <v>214</v>
      </c>
      <c r="H20" s="137" t="s">
        <v>109</v>
      </c>
      <c r="I20" s="158"/>
      <c r="J20" s="159"/>
      <c r="K20" s="160"/>
      <c r="L20" s="161"/>
      <c r="M20" s="162"/>
      <c r="N20" s="299"/>
      <c r="O20" s="163"/>
      <c r="P20" s="164"/>
      <c r="Q20" s="165"/>
      <c r="R20" s="166"/>
      <c r="S20" s="167"/>
      <c r="T20" s="168"/>
      <c r="U20" s="169"/>
      <c r="V20" s="170"/>
      <c r="W20" s="171"/>
      <c r="X20" s="172"/>
      <c r="Y20" s="23"/>
      <c r="Z20" s="37">
        <f t="shared" si="2"/>
        <v>0</v>
      </c>
      <c r="AA20" s="31">
        <f t="shared" si="3"/>
        <v>0</v>
      </c>
    </row>
    <row r="21" spans="2:27" s="31" customFormat="1" ht="59" customHeight="1">
      <c r="B21" s="44" t="s">
        <v>155</v>
      </c>
      <c r="C21" s="131" t="s">
        <v>156</v>
      </c>
      <c r="D21" s="35" t="e" vm="8">
        <v>#VALUE!</v>
      </c>
      <c r="E21" s="131" t="s">
        <v>151</v>
      </c>
      <c r="F21" s="35">
        <v>4</v>
      </c>
      <c r="G21" s="45">
        <v>212</v>
      </c>
      <c r="H21" s="137" t="s">
        <v>109</v>
      </c>
      <c r="I21" s="158"/>
      <c r="J21" s="159"/>
      <c r="K21" s="160"/>
      <c r="L21" s="161"/>
      <c r="M21" s="162"/>
      <c r="N21" s="299"/>
      <c r="O21" s="163"/>
      <c r="P21" s="164"/>
      <c r="Q21" s="165"/>
      <c r="R21" s="166"/>
      <c r="S21" s="167"/>
      <c r="T21" s="168"/>
      <c r="U21" s="169"/>
      <c r="V21" s="170"/>
      <c r="W21" s="171"/>
      <c r="X21" s="172"/>
      <c r="Y21" s="23"/>
      <c r="Z21" s="37">
        <f t="shared" si="2"/>
        <v>0</v>
      </c>
      <c r="AA21" s="31">
        <f t="shared" si="3"/>
        <v>0</v>
      </c>
    </row>
    <row r="22" spans="2:27" s="31" customFormat="1" ht="60" customHeight="1">
      <c r="B22" s="44" t="s">
        <v>157</v>
      </c>
      <c r="C22" s="131" t="s">
        <v>158</v>
      </c>
      <c r="D22" s="35" t="e" vm="9">
        <v>#VALUE!</v>
      </c>
      <c r="E22" s="131" t="s">
        <v>151</v>
      </c>
      <c r="F22" s="35">
        <v>6</v>
      </c>
      <c r="G22" s="45">
        <v>289</v>
      </c>
      <c r="H22" s="137" t="s">
        <v>109</v>
      </c>
      <c r="I22" s="158"/>
      <c r="J22" s="159"/>
      <c r="K22" s="160"/>
      <c r="L22" s="161"/>
      <c r="M22" s="162"/>
      <c r="N22" s="299"/>
      <c r="O22" s="163"/>
      <c r="P22" s="164"/>
      <c r="Q22" s="165"/>
      <c r="R22" s="166"/>
      <c r="S22" s="167"/>
      <c r="T22" s="168"/>
      <c r="U22" s="169"/>
      <c r="V22" s="170"/>
      <c r="W22" s="171"/>
      <c r="X22" s="172"/>
      <c r="Y22" s="23"/>
      <c r="Z22" s="37">
        <f t="shared" si="2"/>
        <v>0</v>
      </c>
      <c r="AA22" s="31">
        <f t="shared" si="3"/>
        <v>0</v>
      </c>
    </row>
    <row r="23" spans="2:27" s="31" customFormat="1" ht="63" customHeight="1">
      <c r="B23" s="44" t="s">
        <v>159</v>
      </c>
      <c r="C23" s="131" t="s">
        <v>160</v>
      </c>
      <c r="D23" s="35" t="e" vm="10">
        <v>#VALUE!</v>
      </c>
      <c r="E23" s="131" t="s">
        <v>151</v>
      </c>
      <c r="F23" s="35">
        <v>5</v>
      </c>
      <c r="G23" s="45">
        <v>194</v>
      </c>
      <c r="H23" s="137" t="s">
        <v>109</v>
      </c>
      <c r="I23" s="158"/>
      <c r="J23" s="159"/>
      <c r="K23" s="160"/>
      <c r="L23" s="161"/>
      <c r="M23" s="162"/>
      <c r="N23" s="299"/>
      <c r="O23" s="163"/>
      <c r="P23" s="164"/>
      <c r="Q23" s="165"/>
      <c r="R23" s="166"/>
      <c r="S23" s="167"/>
      <c r="T23" s="168"/>
      <c r="U23" s="169"/>
      <c r="V23" s="170"/>
      <c r="W23" s="171"/>
      <c r="X23" s="172"/>
      <c r="Y23" s="23"/>
      <c r="Z23" s="37">
        <f t="shared" si="2"/>
        <v>0</v>
      </c>
      <c r="AA23" s="31">
        <f t="shared" si="3"/>
        <v>0</v>
      </c>
    </row>
    <row r="24" spans="2:27" s="31" customFormat="1" ht="55" customHeight="1">
      <c r="B24" s="44" t="s">
        <v>161</v>
      </c>
      <c r="C24" s="131" t="s">
        <v>162</v>
      </c>
      <c r="D24" s="35" t="e" vm="11">
        <v>#VALUE!</v>
      </c>
      <c r="E24" s="131" t="s">
        <v>163</v>
      </c>
      <c r="F24" s="35">
        <v>7</v>
      </c>
      <c r="G24" s="45">
        <v>248</v>
      </c>
      <c r="H24" s="137" t="s">
        <v>109</v>
      </c>
      <c r="I24" s="158"/>
      <c r="J24" s="159"/>
      <c r="K24" s="160"/>
      <c r="L24" s="161"/>
      <c r="M24" s="162"/>
      <c r="N24" s="299"/>
      <c r="O24" s="163"/>
      <c r="P24" s="164"/>
      <c r="Q24" s="165"/>
      <c r="R24" s="166"/>
      <c r="S24" s="167"/>
      <c r="T24" s="168"/>
      <c r="U24" s="169"/>
      <c r="V24" s="170"/>
      <c r="W24" s="171"/>
      <c r="X24" s="172"/>
      <c r="Y24" s="23"/>
      <c r="Z24" s="37">
        <f t="shared" si="2"/>
        <v>0</v>
      </c>
      <c r="AA24" s="31">
        <f t="shared" si="3"/>
        <v>0</v>
      </c>
    </row>
    <row r="25" spans="2:27" s="31" customFormat="1" ht="62" customHeight="1">
      <c r="B25" s="44" t="s">
        <v>164</v>
      </c>
      <c r="C25" s="131" t="s">
        <v>165</v>
      </c>
      <c r="D25" s="35" t="e" vm="12">
        <v>#VALUE!</v>
      </c>
      <c r="E25" s="131" t="s">
        <v>166</v>
      </c>
      <c r="F25" s="35">
        <v>8</v>
      </c>
      <c r="G25" s="45">
        <v>264</v>
      </c>
      <c r="H25" s="137" t="s">
        <v>109</v>
      </c>
      <c r="I25" s="158"/>
      <c r="J25" s="159"/>
      <c r="K25" s="160"/>
      <c r="L25" s="161"/>
      <c r="M25" s="162"/>
      <c r="N25" s="299"/>
      <c r="O25" s="163"/>
      <c r="P25" s="164"/>
      <c r="Q25" s="165"/>
      <c r="R25" s="166"/>
      <c r="S25" s="167"/>
      <c r="T25" s="168"/>
      <c r="U25" s="169"/>
      <c r="V25" s="170"/>
      <c r="W25" s="171"/>
      <c r="X25" s="172"/>
      <c r="Y25" s="23"/>
      <c r="Z25" s="37">
        <f t="shared" si="2"/>
        <v>0</v>
      </c>
      <c r="AA25" s="31">
        <f t="shared" si="3"/>
        <v>0</v>
      </c>
    </row>
    <row r="26" spans="2:27" s="31" customFormat="1" ht="61" customHeight="1">
      <c r="B26" s="44" t="s">
        <v>167</v>
      </c>
      <c r="C26" s="131" t="s">
        <v>168</v>
      </c>
      <c r="D26" s="35" t="e" vm="13">
        <v>#VALUE!</v>
      </c>
      <c r="E26" s="131" t="s">
        <v>163</v>
      </c>
      <c r="F26" s="35">
        <v>7</v>
      </c>
      <c r="G26" s="45">
        <v>237</v>
      </c>
      <c r="H26" s="137" t="s">
        <v>109</v>
      </c>
      <c r="I26" s="158"/>
      <c r="J26" s="159"/>
      <c r="K26" s="160"/>
      <c r="L26" s="161"/>
      <c r="M26" s="162"/>
      <c r="N26" s="299"/>
      <c r="O26" s="163"/>
      <c r="P26" s="164"/>
      <c r="Q26" s="165"/>
      <c r="R26" s="166"/>
      <c r="S26" s="167"/>
      <c r="T26" s="168"/>
      <c r="U26" s="169"/>
      <c r="V26" s="170"/>
      <c r="W26" s="171"/>
      <c r="X26" s="172"/>
      <c r="Y26" s="23"/>
      <c r="Z26" s="37">
        <f t="shared" si="2"/>
        <v>0</v>
      </c>
      <c r="AA26" s="31">
        <f t="shared" si="3"/>
        <v>0</v>
      </c>
    </row>
    <row r="27" spans="2:27" s="31" customFormat="1" ht="59" customHeight="1">
      <c r="B27" s="44" t="s">
        <v>169</v>
      </c>
      <c r="C27" s="131" t="s">
        <v>170</v>
      </c>
      <c r="D27" s="35" t="e" vm="14">
        <v>#VALUE!</v>
      </c>
      <c r="E27" s="131" t="s">
        <v>166</v>
      </c>
      <c r="F27" s="35">
        <v>20</v>
      </c>
      <c r="G27" s="45">
        <v>291</v>
      </c>
      <c r="H27" s="137" t="s">
        <v>109</v>
      </c>
      <c r="I27" s="158"/>
      <c r="J27" s="159"/>
      <c r="K27" s="160"/>
      <c r="L27" s="161"/>
      <c r="M27" s="162"/>
      <c r="N27" s="299"/>
      <c r="O27" s="163"/>
      <c r="P27" s="164"/>
      <c r="Q27" s="165"/>
      <c r="R27" s="166"/>
      <c r="S27" s="167"/>
      <c r="T27" s="168"/>
      <c r="U27" s="169"/>
      <c r="V27" s="170"/>
      <c r="W27" s="171"/>
      <c r="X27" s="172"/>
      <c r="Y27" s="23"/>
      <c r="Z27" s="37">
        <f t="shared" si="2"/>
        <v>0</v>
      </c>
      <c r="AA27" s="31">
        <f t="shared" si="3"/>
        <v>0</v>
      </c>
    </row>
    <row r="28" spans="2:27" s="31" customFormat="1" ht="62" customHeight="1">
      <c r="B28" s="44" t="s">
        <v>171</v>
      </c>
      <c r="C28" s="131" t="s">
        <v>172</v>
      </c>
      <c r="D28" s="35" t="e" vm="15">
        <v>#VALUE!</v>
      </c>
      <c r="E28" s="131" t="s">
        <v>154</v>
      </c>
      <c r="F28" s="35">
        <v>13</v>
      </c>
      <c r="G28" s="45">
        <v>105</v>
      </c>
      <c r="H28" s="137" t="s">
        <v>109</v>
      </c>
      <c r="I28" s="158"/>
      <c r="J28" s="159"/>
      <c r="K28" s="160"/>
      <c r="L28" s="161"/>
      <c r="M28" s="162"/>
      <c r="N28" s="299"/>
      <c r="O28" s="163"/>
      <c r="P28" s="164"/>
      <c r="Q28" s="165"/>
      <c r="R28" s="166"/>
      <c r="S28" s="167"/>
      <c r="T28" s="168"/>
      <c r="U28" s="169"/>
      <c r="V28" s="170"/>
      <c r="W28" s="171"/>
      <c r="X28" s="172"/>
      <c r="Y28" s="23"/>
      <c r="Z28" s="37">
        <f t="shared" si="2"/>
        <v>0</v>
      </c>
      <c r="AA28" s="31">
        <f t="shared" si="3"/>
        <v>0</v>
      </c>
    </row>
    <row r="29" spans="2:27" s="31" customFormat="1" ht="65" customHeight="1">
      <c r="B29" s="44" t="s">
        <v>173</v>
      </c>
      <c r="C29" s="131" t="s">
        <v>174</v>
      </c>
      <c r="D29" s="35" t="e" vm="16">
        <v>#VALUE!</v>
      </c>
      <c r="E29" s="131" t="s">
        <v>154</v>
      </c>
      <c r="F29" s="35">
        <v>14</v>
      </c>
      <c r="G29" s="45">
        <v>99</v>
      </c>
      <c r="H29" s="137" t="s">
        <v>109</v>
      </c>
      <c r="I29" s="158"/>
      <c r="J29" s="159"/>
      <c r="K29" s="160"/>
      <c r="L29" s="161"/>
      <c r="M29" s="162"/>
      <c r="N29" s="299"/>
      <c r="O29" s="163"/>
      <c r="P29" s="164"/>
      <c r="Q29" s="165"/>
      <c r="R29" s="166"/>
      <c r="S29" s="167"/>
      <c r="T29" s="168"/>
      <c r="U29" s="169"/>
      <c r="V29" s="170"/>
      <c r="W29" s="171"/>
      <c r="X29" s="172"/>
      <c r="Y29" s="23"/>
      <c r="Z29" s="37">
        <f t="shared" si="2"/>
        <v>0</v>
      </c>
      <c r="AA29" s="31">
        <f t="shared" si="3"/>
        <v>0</v>
      </c>
    </row>
    <row r="30" spans="2:27" s="31" customFormat="1" ht="63" customHeight="1">
      <c r="B30" s="44" t="s">
        <v>175</v>
      </c>
      <c r="C30" s="131" t="s">
        <v>176</v>
      </c>
      <c r="D30" s="35" t="e" vm="17">
        <v>#VALUE!</v>
      </c>
      <c r="E30" s="131" t="s">
        <v>177</v>
      </c>
      <c r="F30" s="35">
        <v>20</v>
      </c>
      <c r="G30" s="45">
        <v>104</v>
      </c>
      <c r="H30" s="137" t="s">
        <v>109</v>
      </c>
      <c r="I30" s="158"/>
      <c r="J30" s="159"/>
      <c r="K30" s="160"/>
      <c r="L30" s="161"/>
      <c r="M30" s="162"/>
      <c r="N30" s="299"/>
      <c r="O30" s="163"/>
      <c r="P30" s="164"/>
      <c r="Q30" s="165"/>
      <c r="R30" s="166"/>
      <c r="S30" s="167"/>
      <c r="T30" s="168"/>
      <c r="U30" s="169"/>
      <c r="V30" s="170"/>
      <c r="W30" s="171"/>
      <c r="X30" s="172"/>
      <c r="Y30" s="23"/>
      <c r="Z30" s="37">
        <f t="shared" si="2"/>
        <v>0</v>
      </c>
      <c r="AA30" s="31">
        <f t="shared" si="3"/>
        <v>0</v>
      </c>
    </row>
    <row r="31" spans="2:27" s="31" customFormat="1" ht="64" customHeight="1" thickBot="1">
      <c r="B31" s="46" t="s">
        <v>178</v>
      </c>
      <c r="C31" s="142" t="s">
        <v>179</v>
      </c>
      <c r="D31" s="47" t="e" vm="18">
        <v>#VALUE!</v>
      </c>
      <c r="E31" s="142" t="s">
        <v>177</v>
      </c>
      <c r="F31" s="47">
        <v>20</v>
      </c>
      <c r="G31" s="48">
        <v>87</v>
      </c>
      <c r="H31" s="137" t="s">
        <v>109</v>
      </c>
      <c r="I31" s="158"/>
      <c r="J31" s="159"/>
      <c r="K31" s="160"/>
      <c r="L31" s="161"/>
      <c r="M31" s="162"/>
      <c r="N31" s="299"/>
      <c r="O31" s="163"/>
      <c r="P31" s="164"/>
      <c r="Q31" s="165"/>
      <c r="R31" s="166"/>
      <c r="S31" s="167"/>
      <c r="T31" s="168"/>
      <c r="U31" s="169"/>
      <c r="V31" s="170"/>
      <c r="W31" s="171"/>
      <c r="X31" s="172"/>
      <c r="Y31" s="23"/>
      <c r="Z31" s="37">
        <f t="shared" si="2"/>
        <v>0</v>
      </c>
      <c r="AA31" s="31">
        <f t="shared" si="3"/>
        <v>0</v>
      </c>
    </row>
    <row r="32" spans="2:27" s="18" customFormat="1" ht="24" thickBot="1">
      <c r="B32" s="32"/>
      <c r="C32" s="32"/>
      <c r="E32" s="32"/>
      <c r="G32" s="92"/>
      <c r="H32" s="137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4"/>
      <c r="T32" s="173"/>
      <c r="U32" s="173"/>
      <c r="V32" s="173"/>
      <c r="W32" s="173"/>
      <c r="X32" s="173"/>
      <c r="Y32" s="20"/>
      <c r="Z32" s="19"/>
    </row>
    <row r="33" spans="2:27" s="31" customFormat="1" ht="62" customHeight="1">
      <c r="B33" s="41" t="s">
        <v>180</v>
      </c>
      <c r="C33" s="140" t="s">
        <v>181</v>
      </c>
      <c r="D33" s="42"/>
      <c r="E33" s="140" t="s">
        <v>151</v>
      </c>
      <c r="F33" s="42">
        <v>1</v>
      </c>
      <c r="G33" s="43">
        <v>112</v>
      </c>
      <c r="H33" s="137"/>
      <c r="I33" s="158"/>
      <c r="J33" s="159"/>
      <c r="K33" s="160"/>
      <c r="L33" s="161"/>
      <c r="M33" s="162"/>
      <c r="N33" s="299"/>
      <c r="O33" s="163"/>
      <c r="P33" s="164"/>
      <c r="Q33" s="165"/>
      <c r="R33" s="166"/>
      <c r="S33" s="167"/>
      <c r="T33" s="168"/>
      <c r="U33" s="154"/>
      <c r="V33" s="155"/>
      <c r="W33" s="156"/>
      <c r="X33" s="157"/>
      <c r="Y33" s="22"/>
      <c r="Z33" s="37">
        <f t="shared" ref="Z33:Z51" si="4">((SUM(I33:T33)+(SUM(U33:X33)*1.05))*G33)</f>
        <v>0</v>
      </c>
      <c r="AA33" s="31">
        <f t="shared" ref="AA33:AA51" si="5">SUM(I33:X33)*F33</f>
        <v>0</v>
      </c>
    </row>
    <row r="34" spans="2:27" s="31" customFormat="1" ht="56" customHeight="1">
      <c r="B34" s="44" t="s">
        <v>182</v>
      </c>
      <c r="C34" s="131" t="s">
        <v>183</v>
      </c>
      <c r="D34" s="35"/>
      <c r="E34" s="131" t="s">
        <v>151</v>
      </c>
      <c r="F34" s="35">
        <v>3</v>
      </c>
      <c r="G34" s="45">
        <v>129</v>
      </c>
      <c r="I34" s="158"/>
      <c r="J34" s="159"/>
      <c r="K34" s="160"/>
      <c r="L34" s="161"/>
      <c r="M34" s="162"/>
      <c r="N34" s="299"/>
      <c r="O34" s="163"/>
      <c r="P34" s="164"/>
      <c r="Q34" s="165"/>
      <c r="R34" s="166"/>
      <c r="S34" s="167"/>
      <c r="T34" s="168"/>
      <c r="U34" s="169"/>
      <c r="V34" s="170"/>
      <c r="W34" s="171"/>
      <c r="X34" s="172"/>
      <c r="Y34" s="23"/>
      <c r="Z34" s="37">
        <f t="shared" si="4"/>
        <v>0</v>
      </c>
      <c r="AA34" s="31">
        <f t="shared" si="5"/>
        <v>0</v>
      </c>
    </row>
    <row r="35" spans="2:27" s="31" customFormat="1" ht="63" customHeight="1">
      <c r="B35" s="57" t="s">
        <v>184</v>
      </c>
      <c r="C35" s="141" t="s">
        <v>185</v>
      </c>
      <c r="D35" s="53"/>
      <c r="E35" s="141" t="s">
        <v>163</v>
      </c>
      <c r="F35" s="53">
        <v>7</v>
      </c>
      <c r="G35" s="136">
        <v>266</v>
      </c>
      <c r="H35" s="137"/>
      <c r="I35" s="158"/>
      <c r="J35" s="176"/>
      <c r="K35" s="177"/>
      <c r="L35" s="178"/>
      <c r="M35" s="179"/>
      <c r="N35" s="299"/>
      <c r="O35" s="180"/>
      <c r="P35" s="181"/>
      <c r="Q35" s="182"/>
      <c r="R35" s="183"/>
      <c r="S35" s="184"/>
      <c r="T35" s="185"/>
      <c r="U35" s="186"/>
      <c r="V35" s="187"/>
      <c r="W35" s="188"/>
      <c r="X35" s="189"/>
      <c r="Y35" s="135"/>
      <c r="Z35" s="37">
        <f t="shared" si="4"/>
        <v>0</v>
      </c>
      <c r="AA35" s="31">
        <f t="shared" si="5"/>
        <v>0</v>
      </c>
    </row>
    <row r="36" spans="2:27" s="31" customFormat="1" ht="63" customHeight="1">
      <c r="B36" s="44" t="s">
        <v>186</v>
      </c>
      <c r="C36" s="131" t="s">
        <v>187</v>
      </c>
      <c r="D36" s="35"/>
      <c r="E36" s="131" t="s">
        <v>163</v>
      </c>
      <c r="F36" s="35">
        <v>3</v>
      </c>
      <c r="G36" s="45">
        <v>127</v>
      </c>
      <c r="H36" s="137"/>
      <c r="I36" s="158"/>
      <c r="J36" s="159"/>
      <c r="K36" s="160"/>
      <c r="L36" s="161"/>
      <c r="M36" s="162"/>
      <c r="N36" s="299"/>
      <c r="O36" s="163"/>
      <c r="P36" s="164"/>
      <c r="Q36" s="165"/>
      <c r="R36" s="166"/>
      <c r="S36" s="167"/>
      <c r="T36" s="168"/>
      <c r="U36" s="169"/>
      <c r="V36" s="170"/>
      <c r="W36" s="171"/>
      <c r="X36" s="172"/>
      <c r="Y36" s="23"/>
      <c r="Z36" s="37">
        <f t="shared" si="4"/>
        <v>0</v>
      </c>
      <c r="AA36" s="31">
        <f t="shared" si="5"/>
        <v>0</v>
      </c>
    </row>
    <row r="37" spans="2:27" s="31" customFormat="1" ht="63" customHeight="1">
      <c r="B37" s="44" t="s">
        <v>188</v>
      </c>
      <c r="C37" s="131" t="s">
        <v>189</v>
      </c>
      <c r="D37" s="35"/>
      <c r="E37" s="131" t="s">
        <v>163</v>
      </c>
      <c r="F37" s="35">
        <v>5</v>
      </c>
      <c r="G37" s="45">
        <v>141</v>
      </c>
      <c r="H37" s="137"/>
      <c r="I37" s="158"/>
      <c r="J37" s="159"/>
      <c r="K37" s="160"/>
      <c r="L37" s="161"/>
      <c r="M37" s="162"/>
      <c r="N37" s="299"/>
      <c r="O37" s="163"/>
      <c r="P37" s="164"/>
      <c r="Q37" s="165"/>
      <c r="R37" s="166"/>
      <c r="S37" s="167"/>
      <c r="T37" s="168"/>
      <c r="U37" s="169"/>
      <c r="V37" s="170"/>
      <c r="W37" s="171"/>
      <c r="X37" s="172"/>
      <c r="Y37" s="23"/>
      <c r="Z37" s="37">
        <f t="shared" si="4"/>
        <v>0</v>
      </c>
      <c r="AA37" s="31">
        <f t="shared" si="5"/>
        <v>0</v>
      </c>
    </row>
    <row r="38" spans="2:27" s="31" customFormat="1" ht="59" customHeight="1">
      <c r="B38" s="44" t="s">
        <v>190</v>
      </c>
      <c r="C38" s="131" t="s">
        <v>191</v>
      </c>
      <c r="D38" s="35"/>
      <c r="E38" s="131" t="s">
        <v>163</v>
      </c>
      <c r="F38" s="35">
        <v>5</v>
      </c>
      <c r="G38" s="45">
        <v>96</v>
      </c>
      <c r="I38" s="158"/>
      <c r="J38" s="159"/>
      <c r="K38" s="160"/>
      <c r="L38" s="161"/>
      <c r="M38" s="162"/>
      <c r="N38" s="299"/>
      <c r="O38" s="163"/>
      <c r="P38" s="164"/>
      <c r="Q38" s="165"/>
      <c r="R38" s="166"/>
      <c r="S38" s="167"/>
      <c r="T38" s="168"/>
      <c r="U38" s="169"/>
      <c r="V38" s="170"/>
      <c r="W38" s="171"/>
      <c r="X38" s="172"/>
      <c r="Y38" s="23"/>
      <c r="Z38" s="37">
        <f t="shared" si="4"/>
        <v>0</v>
      </c>
      <c r="AA38" s="31">
        <f t="shared" si="5"/>
        <v>0</v>
      </c>
    </row>
    <row r="39" spans="2:27" s="31" customFormat="1" ht="60" customHeight="1">
      <c r="B39" s="44" t="s">
        <v>192</v>
      </c>
      <c r="C39" s="131" t="s">
        <v>193</v>
      </c>
      <c r="D39" s="35"/>
      <c r="E39" s="131" t="s">
        <v>163</v>
      </c>
      <c r="F39" s="35">
        <v>5</v>
      </c>
      <c r="G39" s="45">
        <v>96</v>
      </c>
      <c r="I39" s="158"/>
      <c r="J39" s="159"/>
      <c r="K39" s="160"/>
      <c r="L39" s="161"/>
      <c r="M39" s="162"/>
      <c r="N39" s="299"/>
      <c r="O39" s="163"/>
      <c r="P39" s="164"/>
      <c r="Q39" s="165"/>
      <c r="R39" s="166"/>
      <c r="S39" s="167"/>
      <c r="T39" s="168"/>
      <c r="U39" s="169"/>
      <c r="V39" s="170"/>
      <c r="W39" s="171"/>
      <c r="X39" s="172"/>
      <c r="Y39" s="23"/>
      <c r="Z39" s="37">
        <f t="shared" si="4"/>
        <v>0</v>
      </c>
      <c r="AA39" s="31">
        <f t="shared" si="5"/>
        <v>0</v>
      </c>
    </row>
    <row r="40" spans="2:27" s="31" customFormat="1" ht="63" customHeight="1">
      <c r="B40" s="44" t="s">
        <v>194</v>
      </c>
      <c r="C40" s="131" t="s">
        <v>195</v>
      </c>
      <c r="D40" s="35"/>
      <c r="E40" s="131" t="s">
        <v>166</v>
      </c>
      <c r="F40" s="35">
        <v>10</v>
      </c>
      <c r="G40" s="45">
        <v>104</v>
      </c>
      <c r="I40" s="158"/>
      <c r="J40" s="159"/>
      <c r="K40" s="160"/>
      <c r="L40" s="161"/>
      <c r="M40" s="162"/>
      <c r="N40" s="299"/>
      <c r="O40" s="163"/>
      <c r="P40" s="164"/>
      <c r="Q40" s="165"/>
      <c r="R40" s="166"/>
      <c r="S40" s="167"/>
      <c r="T40" s="168"/>
      <c r="U40" s="169"/>
      <c r="V40" s="170"/>
      <c r="W40" s="171"/>
      <c r="X40" s="172"/>
      <c r="Y40" s="23"/>
      <c r="Z40" s="37">
        <f t="shared" si="4"/>
        <v>0</v>
      </c>
      <c r="AA40" s="31">
        <f t="shared" si="5"/>
        <v>0</v>
      </c>
    </row>
    <row r="41" spans="2:27" s="31" customFormat="1" ht="55" customHeight="1">
      <c r="B41" s="44" t="s">
        <v>196</v>
      </c>
      <c r="C41" s="131" t="s">
        <v>197</v>
      </c>
      <c r="D41" s="35"/>
      <c r="E41" s="131" t="s">
        <v>166</v>
      </c>
      <c r="F41" s="35">
        <v>5</v>
      </c>
      <c r="G41" s="45">
        <v>87</v>
      </c>
      <c r="I41" s="158"/>
      <c r="J41" s="159"/>
      <c r="K41" s="160"/>
      <c r="L41" s="161"/>
      <c r="M41" s="162"/>
      <c r="N41" s="299"/>
      <c r="O41" s="163"/>
      <c r="P41" s="164"/>
      <c r="Q41" s="165"/>
      <c r="R41" s="166"/>
      <c r="S41" s="167"/>
      <c r="T41" s="168"/>
      <c r="U41" s="169"/>
      <c r="V41" s="170"/>
      <c r="W41" s="171"/>
      <c r="X41" s="172"/>
      <c r="Y41" s="23"/>
      <c r="Z41" s="37">
        <f t="shared" si="4"/>
        <v>0</v>
      </c>
      <c r="AA41" s="31">
        <f t="shared" si="5"/>
        <v>0</v>
      </c>
    </row>
    <row r="42" spans="2:27" s="31" customFormat="1" ht="62" customHeight="1">
      <c r="B42" s="44" t="s">
        <v>198</v>
      </c>
      <c r="C42" s="131" t="s">
        <v>199</v>
      </c>
      <c r="D42" s="35"/>
      <c r="E42" s="131" t="s">
        <v>154</v>
      </c>
      <c r="F42" s="35">
        <v>10</v>
      </c>
      <c r="G42" s="45">
        <v>131</v>
      </c>
      <c r="I42" s="158"/>
      <c r="J42" s="159"/>
      <c r="K42" s="160"/>
      <c r="L42" s="161"/>
      <c r="M42" s="162"/>
      <c r="N42" s="299"/>
      <c r="O42" s="163"/>
      <c r="P42" s="164"/>
      <c r="Q42" s="165"/>
      <c r="R42" s="166"/>
      <c r="S42" s="167"/>
      <c r="T42" s="168"/>
      <c r="U42" s="169"/>
      <c r="V42" s="170"/>
      <c r="W42" s="171"/>
      <c r="X42" s="172"/>
      <c r="Y42" s="23"/>
      <c r="Z42" s="37">
        <f t="shared" si="4"/>
        <v>0</v>
      </c>
      <c r="AA42" s="31">
        <f t="shared" si="5"/>
        <v>0</v>
      </c>
    </row>
    <row r="43" spans="2:27" s="31" customFormat="1" ht="61" customHeight="1">
      <c r="B43" s="44" t="s">
        <v>200</v>
      </c>
      <c r="C43" s="131" t="s">
        <v>201</v>
      </c>
      <c r="D43" s="35"/>
      <c r="E43" s="131" t="s">
        <v>154</v>
      </c>
      <c r="F43" s="35">
        <v>10</v>
      </c>
      <c r="G43" s="45">
        <v>102</v>
      </c>
      <c r="I43" s="158"/>
      <c r="J43" s="159"/>
      <c r="K43" s="160"/>
      <c r="L43" s="161"/>
      <c r="M43" s="162"/>
      <c r="N43" s="299"/>
      <c r="O43" s="163"/>
      <c r="P43" s="164"/>
      <c r="Q43" s="165"/>
      <c r="R43" s="166"/>
      <c r="S43" s="167"/>
      <c r="T43" s="168"/>
      <c r="U43" s="169"/>
      <c r="V43" s="170"/>
      <c r="W43" s="171"/>
      <c r="X43" s="172"/>
      <c r="Y43" s="23"/>
      <c r="Z43" s="37">
        <f t="shared" si="4"/>
        <v>0</v>
      </c>
      <c r="AA43" s="31">
        <f t="shared" si="5"/>
        <v>0</v>
      </c>
    </row>
    <row r="44" spans="2:27" s="31" customFormat="1" ht="59" customHeight="1">
      <c r="B44" s="44" t="s">
        <v>202</v>
      </c>
      <c r="C44" s="131" t="s">
        <v>203</v>
      </c>
      <c r="D44" s="35"/>
      <c r="E44" s="131" t="s">
        <v>177</v>
      </c>
      <c r="F44" s="35">
        <v>10</v>
      </c>
      <c r="G44" s="45">
        <v>65</v>
      </c>
      <c r="I44" s="158"/>
      <c r="J44" s="159"/>
      <c r="K44" s="160"/>
      <c r="L44" s="161"/>
      <c r="M44" s="162"/>
      <c r="N44" s="299"/>
      <c r="O44" s="163"/>
      <c r="P44" s="164"/>
      <c r="Q44" s="165"/>
      <c r="R44" s="166"/>
      <c r="S44" s="167"/>
      <c r="T44" s="168"/>
      <c r="U44" s="169"/>
      <c r="V44" s="170"/>
      <c r="W44" s="171"/>
      <c r="X44" s="172"/>
      <c r="Y44" s="23"/>
      <c r="Z44" s="37">
        <f t="shared" si="4"/>
        <v>0</v>
      </c>
      <c r="AA44" s="31">
        <f t="shared" si="5"/>
        <v>0</v>
      </c>
    </row>
    <row r="45" spans="2:27" s="31" customFormat="1" ht="62" customHeight="1">
      <c r="B45" s="44" t="s">
        <v>204</v>
      </c>
      <c r="C45" s="131" t="s">
        <v>205</v>
      </c>
      <c r="D45" s="35"/>
      <c r="E45" s="131" t="s">
        <v>177</v>
      </c>
      <c r="F45" s="35">
        <v>10</v>
      </c>
      <c r="G45" s="45">
        <v>64</v>
      </c>
      <c r="I45" s="158"/>
      <c r="J45" s="159"/>
      <c r="K45" s="160"/>
      <c r="L45" s="161"/>
      <c r="M45" s="162"/>
      <c r="N45" s="299"/>
      <c r="O45" s="163"/>
      <c r="P45" s="164"/>
      <c r="Q45" s="165"/>
      <c r="R45" s="166"/>
      <c r="S45" s="167"/>
      <c r="T45" s="168"/>
      <c r="U45" s="169"/>
      <c r="V45" s="170"/>
      <c r="W45" s="171"/>
      <c r="X45" s="172"/>
      <c r="Y45" s="23"/>
      <c r="Z45" s="37">
        <f t="shared" si="4"/>
        <v>0</v>
      </c>
      <c r="AA45" s="31">
        <f t="shared" si="5"/>
        <v>0</v>
      </c>
    </row>
    <row r="46" spans="2:27" s="31" customFormat="1" ht="65" customHeight="1">
      <c r="B46" s="44" t="s">
        <v>206</v>
      </c>
      <c r="C46" s="131" t="s">
        <v>207</v>
      </c>
      <c r="D46" s="35"/>
      <c r="E46" s="131" t="s">
        <v>177</v>
      </c>
      <c r="F46" s="35">
        <v>15</v>
      </c>
      <c r="G46" s="45">
        <v>96</v>
      </c>
      <c r="I46" s="158"/>
      <c r="J46" s="159"/>
      <c r="K46" s="160"/>
      <c r="L46" s="161"/>
      <c r="M46" s="162"/>
      <c r="N46" s="299"/>
      <c r="O46" s="163"/>
      <c r="P46" s="164"/>
      <c r="Q46" s="165"/>
      <c r="R46" s="166"/>
      <c r="S46" s="167"/>
      <c r="T46" s="168"/>
      <c r="U46" s="169"/>
      <c r="V46" s="170"/>
      <c r="W46" s="171"/>
      <c r="X46" s="172"/>
      <c r="Y46" s="23"/>
      <c r="Z46" s="37">
        <f t="shared" si="4"/>
        <v>0</v>
      </c>
      <c r="AA46" s="31">
        <f t="shared" si="5"/>
        <v>0</v>
      </c>
    </row>
    <row r="47" spans="2:27" s="31" customFormat="1" ht="63" customHeight="1">
      <c r="B47" s="44" t="s">
        <v>208</v>
      </c>
      <c r="C47" s="131" t="s">
        <v>209</v>
      </c>
      <c r="D47" s="35"/>
      <c r="E47" s="131" t="s">
        <v>177</v>
      </c>
      <c r="F47" s="35">
        <v>10</v>
      </c>
      <c r="G47" s="45">
        <v>51</v>
      </c>
      <c r="I47" s="158"/>
      <c r="J47" s="159"/>
      <c r="K47" s="160"/>
      <c r="L47" s="161"/>
      <c r="M47" s="162"/>
      <c r="N47" s="299"/>
      <c r="O47" s="163"/>
      <c r="P47" s="164"/>
      <c r="Q47" s="165"/>
      <c r="R47" s="166"/>
      <c r="S47" s="167"/>
      <c r="T47" s="168"/>
      <c r="U47" s="169"/>
      <c r="V47" s="170"/>
      <c r="W47" s="171"/>
      <c r="X47" s="172"/>
      <c r="Y47" s="23"/>
      <c r="Z47" s="37">
        <f t="shared" si="4"/>
        <v>0</v>
      </c>
      <c r="AA47" s="31">
        <f t="shared" si="5"/>
        <v>0</v>
      </c>
    </row>
    <row r="48" spans="2:27" s="31" customFormat="1" ht="64" customHeight="1">
      <c r="B48" s="44" t="s">
        <v>210</v>
      </c>
      <c r="C48" s="131" t="s">
        <v>211</v>
      </c>
      <c r="D48" s="35"/>
      <c r="E48" s="131" t="s">
        <v>177</v>
      </c>
      <c r="F48" s="35">
        <v>10</v>
      </c>
      <c r="G48" s="45">
        <v>66</v>
      </c>
      <c r="I48" s="158"/>
      <c r="J48" s="159"/>
      <c r="K48" s="160"/>
      <c r="L48" s="161"/>
      <c r="M48" s="162"/>
      <c r="N48" s="299"/>
      <c r="O48" s="163"/>
      <c r="P48" s="164"/>
      <c r="Q48" s="165"/>
      <c r="R48" s="166"/>
      <c r="S48" s="167"/>
      <c r="T48" s="168"/>
      <c r="U48" s="169"/>
      <c r="V48" s="170"/>
      <c r="W48" s="171"/>
      <c r="X48" s="172"/>
      <c r="Y48" s="23"/>
      <c r="Z48" s="37">
        <f t="shared" si="4"/>
        <v>0</v>
      </c>
      <c r="AA48" s="31">
        <f t="shared" si="5"/>
        <v>0</v>
      </c>
    </row>
    <row r="49" spans="2:27" s="31" customFormat="1" ht="63" customHeight="1">
      <c r="B49" s="44" t="s">
        <v>212</v>
      </c>
      <c r="C49" s="131" t="s">
        <v>213</v>
      </c>
      <c r="D49" s="35"/>
      <c r="E49" s="131" t="s">
        <v>214</v>
      </c>
      <c r="F49" s="35">
        <v>10</v>
      </c>
      <c r="G49" s="45">
        <v>57</v>
      </c>
      <c r="I49" s="158"/>
      <c r="J49" s="159"/>
      <c r="K49" s="160"/>
      <c r="L49" s="161"/>
      <c r="M49" s="162"/>
      <c r="N49" s="299"/>
      <c r="O49" s="163"/>
      <c r="P49" s="164"/>
      <c r="Q49" s="165"/>
      <c r="R49" s="166"/>
      <c r="S49" s="167"/>
      <c r="T49" s="168"/>
      <c r="U49" s="169"/>
      <c r="V49" s="170"/>
      <c r="W49" s="171"/>
      <c r="X49" s="172"/>
      <c r="Y49" s="23"/>
      <c r="Z49" s="37">
        <f t="shared" si="4"/>
        <v>0</v>
      </c>
      <c r="AA49" s="31">
        <f t="shared" si="5"/>
        <v>0</v>
      </c>
    </row>
    <row r="50" spans="2:27" s="31" customFormat="1" ht="67" customHeight="1">
      <c r="B50" s="44" t="s">
        <v>215</v>
      </c>
      <c r="C50" s="131" t="s">
        <v>216</v>
      </c>
      <c r="D50" s="35"/>
      <c r="E50" s="131" t="s">
        <v>214</v>
      </c>
      <c r="F50" s="35">
        <v>10</v>
      </c>
      <c r="G50" s="45">
        <v>47</v>
      </c>
      <c r="I50" s="158"/>
      <c r="J50" s="159"/>
      <c r="K50" s="160"/>
      <c r="L50" s="161"/>
      <c r="M50" s="162"/>
      <c r="N50" s="299"/>
      <c r="O50" s="163"/>
      <c r="P50" s="164"/>
      <c r="Q50" s="165"/>
      <c r="R50" s="166"/>
      <c r="S50" s="167"/>
      <c r="T50" s="168"/>
      <c r="U50" s="169"/>
      <c r="V50" s="170"/>
      <c r="W50" s="171"/>
      <c r="X50" s="172"/>
      <c r="Y50" s="23"/>
      <c r="Z50" s="37">
        <f t="shared" si="4"/>
        <v>0</v>
      </c>
      <c r="AA50" s="31">
        <f t="shared" si="5"/>
        <v>0</v>
      </c>
    </row>
    <row r="51" spans="2:27" s="31" customFormat="1" ht="64" customHeight="1" thickBot="1">
      <c r="B51" s="46" t="s">
        <v>217</v>
      </c>
      <c r="C51" s="142" t="s">
        <v>218</v>
      </c>
      <c r="D51" s="47"/>
      <c r="E51" s="142" t="s">
        <v>214</v>
      </c>
      <c r="F51" s="47">
        <v>10</v>
      </c>
      <c r="G51" s="48">
        <v>44</v>
      </c>
      <c r="H51" s="426"/>
      <c r="I51" s="158"/>
      <c r="J51" s="159"/>
      <c r="K51" s="160"/>
      <c r="L51" s="161"/>
      <c r="M51" s="162"/>
      <c r="N51" s="299"/>
      <c r="O51" s="163"/>
      <c r="P51" s="164"/>
      <c r="Q51" s="165"/>
      <c r="R51" s="166"/>
      <c r="S51" s="167"/>
      <c r="T51" s="168"/>
      <c r="U51" s="201"/>
      <c r="V51" s="202"/>
      <c r="W51" s="203"/>
      <c r="X51" s="204"/>
      <c r="Y51" s="24"/>
      <c r="Z51" s="37">
        <f t="shared" si="4"/>
        <v>0</v>
      </c>
      <c r="AA51" s="31">
        <f t="shared" si="5"/>
        <v>0</v>
      </c>
    </row>
    <row r="52" spans="2:27" s="31" customFormat="1" ht="25" thickBot="1">
      <c r="E52" s="139"/>
      <c r="G52" s="34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39"/>
      <c r="Z52" s="37"/>
    </row>
    <row r="53" spans="2:27" s="31" customFormat="1" ht="61" customHeight="1" thickBot="1">
      <c r="B53" s="41" t="s">
        <v>219</v>
      </c>
      <c r="C53" s="42" t="s">
        <v>220</v>
      </c>
      <c r="D53" s="42"/>
      <c r="E53" s="140" t="s">
        <v>151</v>
      </c>
      <c r="F53" s="42">
        <v>2</v>
      </c>
      <c r="G53" s="43">
        <v>120</v>
      </c>
      <c r="I53" s="143"/>
      <c r="J53" s="144"/>
      <c r="K53" s="145"/>
      <c r="L53" s="146"/>
      <c r="M53" s="147"/>
      <c r="N53" s="299"/>
      <c r="O53" s="163"/>
      <c r="P53" s="164"/>
      <c r="Q53" s="165"/>
      <c r="R53" s="166"/>
      <c r="S53" s="167"/>
      <c r="T53" s="168"/>
      <c r="U53" s="154"/>
      <c r="V53" s="155"/>
      <c r="W53" s="156"/>
      <c r="X53" s="204"/>
      <c r="Y53" s="22"/>
      <c r="Z53" s="37">
        <f t="shared" ref="Z53:Z72" si="6">((SUM(I53:T53)+(SUM(U53:X53)*1.05))*G53)</f>
        <v>0</v>
      </c>
      <c r="AA53" s="31">
        <f t="shared" ref="AA53:AA72" si="7">SUM(I53:X53)*F53</f>
        <v>0</v>
      </c>
    </row>
    <row r="54" spans="2:27" s="31" customFormat="1" ht="76" customHeight="1">
      <c r="B54" s="44" t="s">
        <v>221</v>
      </c>
      <c r="C54" s="35" t="s">
        <v>222</v>
      </c>
      <c r="D54" s="35"/>
      <c r="E54" s="131" t="s">
        <v>151</v>
      </c>
      <c r="F54" s="35">
        <v>2</v>
      </c>
      <c r="G54" s="45">
        <v>121</v>
      </c>
      <c r="H54" s="137"/>
      <c r="I54" s="158"/>
      <c r="J54" s="159"/>
      <c r="K54" s="160"/>
      <c r="L54" s="161"/>
      <c r="M54" s="162"/>
      <c r="N54" s="299"/>
      <c r="O54" s="163"/>
      <c r="P54" s="164"/>
      <c r="Q54" s="165"/>
      <c r="R54" s="166"/>
      <c r="S54" s="167"/>
      <c r="T54" s="168"/>
      <c r="U54" s="169"/>
      <c r="V54" s="170"/>
      <c r="W54" s="171"/>
      <c r="X54" s="204"/>
      <c r="Y54" s="23"/>
      <c r="Z54" s="37">
        <f t="shared" si="6"/>
        <v>0</v>
      </c>
      <c r="AA54" s="31">
        <f t="shared" si="7"/>
        <v>0</v>
      </c>
    </row>
    <row r="55" spans="2:27" s="31" customFormat="1" ht="59" customHeight="1" thickBot="1">
      <c r="B55" s="44" t="s">
        <v>223</v>
      </c>
      <c r="C55" s="35" t="s">
        <v>224</v>
      </c>
      <c r="D55" s="35"/>
      <c r="E55" s="131" t="s">
        <v>151</v>
      </c>
      <c r="F55" s="35">
        <v>2</v>
      </c>
      <c r="G55" s="49">
        <v>106</v>
      </c>
      <c r="I55" s="158"/>
      <c r="J55" s="159"/>
      <c r="K55" s="160"/>
      <c r="L55" s="161"/>
      <c r="M55" s="162"/>
      <c r="N55" s="299"/>
      <c r="O55" s="163"/>
      <c r="P55" s="164"/>
      <c r="Q55" s="165"/>
      <c r="R55" s="166"/>
      <c r="S55" s="167"/>
      <c r="T55" s="168"/>
      <c r="U55" s="169"/>
      <c r="V55" s="170"/>
      <c r="W55" s="171"/>
      <c r="X55" s="204"/>
      <c r="Y55" s="23"/>
      <c r="Z55" s="37">
        <f t="shared" si="6"/>
        <v>0</v>
      </c>
      <c r="AA55" s="31">
        <f t="shared" si="7"/>
        <v>0</v>
      </c>
    </row>
    <row r="56" spans="2:27" s="31" customFormat="1" ht="60" customHeight="1" thickBot="1">
      <c r="B56" s="44" t="s">
        <v>225</v>
      </c>
      <c r="C56" s="35" t="s">
        <v>226</v>
      </c>
      <c r="D56" s="35"/>
      <c r="E56" s="131" t="s">
        <v>163</v>
      </c>
      <c r="F56" s="35">
        <v>3</v>
      </c>
      <c r="G56" s="49">
        <v>101</v>
      </c>
      <c r="I56" s="158"/>
      <c r="J56" s="159"/>
      <c r="K56" s="160"/>
      <c r="L56" s="161"/>
      <c r="M56" s="162"/>
      <c r="N56" s="299"/>
      <c r="O56" s="163"/>
      <c r="P56" s="164"/>
      <c r="Q56" s="165"/>
      <c r="R56" s="166"/>
      <c r="S56" s="167"/>
      <c r="T56" s="168"/>
      <c r="U56" s="169"/>
      <c r="V56" s="170"/>
      <c r="W56" s="171"/>
      <c r="X56" s="204"/>
      <c r="Y56" s="23"/>
      <c r="Z56" s="37">
        <f t="shared" si="6"/>
        <v>0</v>
      </c>
      <c r="AA56" s="31">
        <f t="shared" si="7"/>
        <v>0</v>
      </c>
    </row>
    <row r="57" spans="2:27" s="31" customFormat="1" ht="60" customHeight="1">
      <c r="B57" s="44" t="s">
        <v>227</v>
      </c>
      <c r="C57" s="35" t="s">
        <v>228</v>
      </c>
      <c r="D57" s="35"/>
      <c r="E57" s="131" t="s">
        <v>163</v>
      </c>
      <c r="F57" s="35">
        <v>4</v>
      </c>
      <c r="G57" s="49">
        <v>135</v>
      </c>
      <c r="H57" s="137"/>
      <c r="I57" s="158"/>
      <c r="J57" s="159"/>
      <c r="K57" s="160"/>
      <c r="L57" s="161"/>
      <c r="M57" s="162"/>
      <c r="N57" s="299"/>
      <c r="O57" s="163"/>
      <c r="P57" s="164"/>
      <c r="Q57" s="165"/>
      <c r="R57" s="166"/>
      <c r="S57" s="167"/>
      <c r="T57" s="168"/>
      <c r="U57" s="169"/>
      <c r="V57" s="170"/>
      <c r="W57" s="171"/>
      <c r="X57" s="204"/>
      <c r="Y57" s="23"/>
      <c r="Z57" s="37">
        <f t="shared" si="6"/>
        <v>0</v>
      </c>
      <c r="AA57" s="31">
        <f t="shared" si="7"/>
        <v>0</v>
      </c>
    </row>
    <row r="58" spans="2:27" s="31" customFormat="1" ht="61" customHeight="1" thickBot="1">
      <c r="B58" s="44" t="s">
        <v>229</v>
      </c>
      <c r="C58" s="35" t="s">
        <v>230</v>
      </c>
      <c r="D58" s="35"/>
      <c r="E58" s="131" t="s">
        <v>163</v>
      </c>
      <c r="F58" s="35">
        <v>3</v>
      </c>
      <c r="G58" s="49">
        <v>119</v>
      </c>
      <c r="I58" s="158"/>
      <c r="J58" s="159"/>
      <c r="K58" s="160"/>
      <c r="L58" s="161"/>
      <c r="M58" s="162"/>
      <c r="N58" s="299"/>
      <c r="O58" s="163"/>
      <c r="P58" s="164"/>
      <c r="Q58" s="165"/>
      <c r="R58" s="166"/>
      <c r="S58" s="167"/>
      <c r="T58" s="168"/>
      <c r="U58" s="169"/>
      <c r="V58" s="170"/>
      <c r="W58" s="171"/>
      <c r="X58" s="204"/>
      <c r="Y58" s="23"/>
      <c r="Z58" s="37">
        <f t="shared" si="6"/>
        <v>0</v>
      </c>
      <c r="AA58" s="31">
        <f t="shared" si="7"/>
        <v>0</v>
      </c>
    </row>
    <row r="59" spans="2:27" s="31" customFormat="1" ht="59" customHeight="1" thickBot="1">
      <c r="B59" s="44" t="s">
        <v>231</v>
      </c>
      <c r="C59" s="35" t="s">
        <v>232</v>
      </c>
      <c r="D59" s="35"/>
      <c r="E59" s="131" t="s">
        <v>163</v>
      </c>
      <c r="F59" s="35">
        <v>5</v>
      </c>
      <c r="G59" s="49">
        <v>187</v>
      </c>
      <c r="I59" s="158"/>
      <c r="J59" s="159"/>
      <c r="K59" s="160"/>
      <c r="L59" s="161"/>
      <c r="M59" s="162"/>
      <c r="N59" s="299"/>
      <c r="O59" s="163"/>
      <c r="P59" s="164"/>
      <c r="Q59" s="165"/>
      <c r="R59" s="166"/>
      <c r="S59" s="167"/>
      <c r="T59" s="168"/>
      <c r="U59" s="169"/>
      <c r="V59" s="170"/>
      <c r="W59" s="171"/>
      <c r="X59" s="204"/>
      <c r="Y59" s="23"/>
      <c r="Z59" s="37">
        <f t="shared" si="6"/>
        <v>0</v>
      </c>
      <c r="AA59" s="31">
        <f t="shared" si="7"/>
        <v>0</v>
      </c>
    </row>
    <row r="60" spans="2:27" s="31" customFormat="1" ht="61" customHeight="1" thickBot="1">
      <c r="B60" s="44" t="s">
        <v>233</v>
      </c>
      <c r="C60" s="35" t="s">
        <v>234</v>
      </c>
      <c r="D60" s="35"/>
      <c r="E60" s="131" t="s">
        <v>166</v>
      </c>
      <c r="F60" s="35">
        <v>10</v>
      </c>
      <c r="G60" s="49">
        <v>225</v>
      </c>
      <c r="H60" s="137"/>
      <c r="I60" s="158"/>
      <c r="J60" s="159"/>
      <c r="K60" s="160"/>
      <c r="L60" s="161"/>
      <c r="M60" s="162"/>
      <c r="N60" s="299"/>
      <c r="O60" s="163"/>
      <c r="P60" s="164"/>
      <c r="Q60" s="165"/>
      <c r="R60" s="166"/>
      <c r="S60" s="167"/>
      <c r="T60" s="168"/>
      <c r="U60" s="169"/>
      <c r="V60" s="170"/>
      <c r="W60" s="171"/>
      <c r="X60" s="204"/>
      <c r="Y60" s="23"/>
      <c r="Z60" s="37">
        <f t="shared" si="6"/>
        <v>0</v>
      </c>
      <c r="AA60" s="31">
        <f t="shared" si="7"/>
        <v>0</v>
      </c>
    </row>
    <row r="61" spans="2:27" s="31" customFormat="1" ht="64" customHeight="1" thickBot="1">
      <c r="B61" s="44" t="s">
        <v>235</v>
      </c>
      <c r="C61" s="35" t="s">
        <v>236</v>
      </c>
      <c r="D61" s="35"/>
      <c r="E61" s="131" t="s">
        <v>166</v>
      </c>
      <c r="F61" s="35">
        <v>5</v>
      </c>
      <c r="G61" s="49">
        <v>113</v>
      </c>
      <c r="I61" s="158"/>
      <c r="J61" s="159"/>
      <c r="K61" s="160"/>
      <c r="L61" s="161"/>
      <c r="M61" s="162"/>
      <c r="N61" s="299"/>
      <c r="O61" s="163"/>
      <c r="P61" s="164"/>
      <c r="Q61" s="165"/>
      <c r="R61" s="166"/>
      <c r="S61" s="167"/>
      <c r="T61" s="168"/>
      <c r="U61" s="169"/>
      <c r="V61" s="170"/>
      <c r="W61" s="171"/>
      <c r="X61" s="204"/>
      <c r="Y61" s="23"/>
      <c r="Z61" s="37">
        <f t="shared" si="6"/>
        <v>0</v>
      </c>
      <c r="AA61" s="31">
        <f t="shared" si="7"/>
        <v>0</v>
      </c>
    </row>
    <row r="62" spans="2:27" s="31" customFormat="1" ht="61" customHeight="1" thickBot="1">
      <c r="B62" s="44" t="s">
        <v>237</v>
      </c>
      <c r="C62" s="35" t="s">
        <v>238</v>
      </c>
      <c r="D62" s="35"/>
      <c r="E62" s="131" t="s">
        <v>166</v>
      </c>
      <c r="F62" s="35">
        <v>5</v>
      </c>
      <c r="G62" s="49">
        <v>85</v>
      </c>
      <c r="I62" s="158"/>
      <c r="J62" s="159"/>
      <c r="K62" s="160"/>
      <c r="L62" s="161"/>
      <c r="M62" s="162"/>
      <c r="N62" s="299"/>
      <c r="O62" s="163"/>
      <c r="P62" s="164"/>
      <c r="Q62" s="165"/>
      <c r="R62" s="166"/>
      <c r="S62" s="167"/>
      <c r="T62" s="168"/>
      <c r="U62" s="169"/>
      <c r="V62" s="170"/>
      <c r="W62" s="171"/>
      <c r="X62" s="204"/>
      <c r="Y62" s="23"/>
      <c r="Z62" s="37">
        <f t="shared" si="6"/>
        <v>0</v>
      </c>
      <c r="AA62" s="31">
        <f t="shared" si="7"/>
        <v>0</v>
      </c>
    </row>
    <row r="63" spans="2:27" s="31" customFormat="1" ht="61" customHeight="1" thickBot="1">
      <c r="B63" s="44" t="s">
        <v>239</v>
      </c>
      <c r="C63" s="35" t="s">
        <v>240</v>
      </c>
      <c r="D63" s="35"/>
      <c r="E63" s="131" t="s">
        <v>166</v>
      </c>
      <c r="F63" s="35">
        <v>10</v>
      </c>
      <c r="G63" s="49">
        <v>124</v>
      </c>
      <c r="I63" s="158"/>
      <c r="J63" s="159"/>
      <c r="K63" s="160"/>
      <c r="L63" s="161"/>
      <c r="M63" s="162"/>
      <c r="N63" s="299"/>
      <c r="O63" s="163"/>
      <c r="P63" s="164"/>
      <c r="Q63" s="165"/>
      <c r="R63" s="166"/>
      <c r="S63" s="167"/>
      <c r="T63" s="168"/>
      <c r="U63" s="169"/>
      <c r="V63" s="170"/>
      <c r="W63" s="171"/>
      <c r="X63" s="204"/>
      <c r="Y63" s="23"/>
      <c r="Z63" s="37">
        <f t="shared" si="6"/>
        <v>0</v>
      </c>
      <c r="AA63" s="31">
        <f t="shared" si="7"/>
        <v>0</v>
      </c>
    </row>
    <row r="64" spans="2:27" s="31" customFormat="1" ht="61" customHeight="1">
      <c r="B64" s="44" t="s">
        <v>241</v>
      </c>
      <c r="C64" s="35" t="s">
        <v>242</v>
      </c>
      <c r="D64" s="35"/>
      <c r="E64" s="131" t="s">
        <v>154</v>
      </c>
      <c r="F64" s="35">
        <v>10</v>
      </c>
      <c r="G64" s="49">
        <v>104</v>
      </c>
      <c r="H64" s="137"/>
      <c r="I64" s="158"/>
      <c r="J64" s="159"/>
      <c r="K64" s="160"/>
      <c r="L64" s="161"/>
      <c r="M64" s="162"/>
      <c r="N64" s="299"/>
      <c r="O64" s="163"/>
      <c r="P64" s="164"/>
      <c r="Q64" s="165"/>
      <c r="R64" s="166"/>
      <c r="S64" s="167"/>
      <c r="T64" s="168"/>
      <c r="U64" s="169"/>
      <c r="V64" s="170"/>
      <c r="W64" s="171"/>
      <c r="X64" s="204"/>
      <c r="Y64" s="23"/>
      <c r="Z64" s="37">
        <f t="shared" si="6"/>
        <v>0</v>
      </c>
      <c r="AA64" s="31">
        <f t="shared" si="7"/>
        <v>0</v>
      </c>
    </row>
    <row r="65" spans="2:27" s="31" customFormat="1" ht="59" customHeight="1" thickBot="1">
      <c r="B65" s="44" t="s">
        <v>243</v>
      </c>
      <c r="C65" s="35" t="s">
        <v>244</v>
      </c>
      <c r="D65" s="35"/>
      <c r="E65" s="131" t="s">
        <v>154</v>
      </c>
      <c r="F65" s="35">
        <v>10</v>
      </c>
      <c r="G65" s="49">
        <v>88</v>
      </c>
      <c r="I65" s="158"/>
      <c r="J65" s="159"/>
      <c r="K65" s="160"/>
      <c r="L65" s="161"/>
      <c r="M65" s="162"/>
      <c r="N65" s="299"/>
      <c r="O65" s="163"/>
      <c r="P65" s="164"/>
      <c r="Q65" s="165"/>
      <c r="R65" s="166"/>
      <c r="S65" s="167"/>
      <c r="T65" s="168"/>
      <c r="U65" s="169"/>
      <c r="V65" s="170"/>
      <c r="W65" s="171"/>
      <c r="X65" s="204"/>
      <c r="Y65" s="23"/>
      <c r="Z65" s="37">
        <f t="shared" si="6"/>
        <v>0</v>
      </c>
      <c r="AA65" s="31">
        <f t="shared" si="7"/>
        <v>0</v>
      </c>
    </row>
    <row r="66" spans="2:27" s="31" customFormat="1" ht="58" customHeight="1" thickBot="1">
      <c r="B66" s="44" t="s">
        <v>245</v>
      </c>
      <c r="C66" s="35" t="s">
        <v>246</v>
      </c>
      <c r="D66" s="35"/>
      <c r="E66" s="131" t="s">
        <v>154</v>
      </c>
      <c r="F66" s="35">
        <v>20</v>
      </c>
      <c r="G66" s="49">
        <v>172</v>
      </c>
      <c r="I66" s="158"/>
      <c r="J66" s="159"/>
      <c r="K66" s="160"/>
      <c r="L66" s="161"/>
      <c r="M66" s="162"/>
      <c r="N66" s="299"/>
      <c r="O66" s="163"/>
      <c r="P66" s="164"/>
      <c r="Q66" s="165"/>
      <c r="R66" s="166"/>
      <c r="S66" s="167"/>
      <c r="T66" s="168"/>
      <c r="U66" s="169"/>
      <c r="V66" s="170"/>
      <c r="W66" s="171"/>
      <c r="X66" s="204"/>
      <c r="Y66" s="23"/>
      <c r="Z66" s="37">
        <f t="shared" si="6"/>
        <v>0</v>
      </c>
      <c r="AA66" s="31">
        <f t="shared" si="7"/>
        <v>0</v>
      </c>
    </row>
    <row r="67" spans="2:27" s="31" customFormat="1" ht="61" customHeight="1">
      <c r="B67" s="44" t="s">
        <v>247</v>
      </c>
      <c r="C67" s="35" t="s">
        <v>248</v>
      </c>
      <c r="D67" s="35"/>
      <c r="E67" s="131" t="s">
        <v>154</v>
      </c>
      <c r="F67" s="35">
        <v>10</v>
      </c>
      <c r="G67" s="49">
        <v>96</v>
      </c>
      <c r="H67" s="137"/>
      <c r="I67" s="158"/>
      <c r="J67" s="159"/>
      <c r="K67" s="160"/>
      <c r="L67" s="161"/>
      <c r="M67" s="162"/>
      <c r="N67" s="300"/>
      <c r="O67" s="163"/>
      <c r="P67" s="164"/>
      <c r="Q67" s="165"/>
      <c r="R67" s="166"/>
      <c r="S67" s="167"/>
      <c r="T67" s="168"/>
      <c r="U67" s="169"/>
      <c r="V67" s="170"/>
      <c r="W67" s="171"/>
      <c r="X67" s="204"/>
      <c r="Y67" s="23"/>
      <c r="Z67" s="37">
        <f t="shared" si="6"/>
        <v>0</v>
      </c>
      <c r="AA67" s="31">
        <f t="shared" si="7"/>
        <v>0</v>
      </c>
    </row>
    <row r="68" spans="2:27" s="31" customFormat="1" ht="61" customHeight="1" thickBot="1">
      <c r="B68" s="44" t="s">
        <v>249</v>
      </c>
      <c r="C68" s="35" t="s">
        <v>250</v>
      </c>
      <c r="D68" s="35"/>
      <c r="E68" s="131" t="s">
        <v>177</v>
      </c>
      <c r="F68" s="35">
        <v>10</v>
      </c>
      <c r="G68" s="49">
        <v>72</v>
      </c>
      <c r="I68" s="158"/>
      <c r="J68" s="159"/>
      <c r="K68" s="160"/>
      <c r="L68" s="161"/>
      <c r="M68" s="162"/>
      <c r="N68" s="300"/>
      <c r="O68" s="163"/>
      <c r="P68" s="164"/>
      <c r="Q68" s="165"/>
      <c r="R68" s="166"/>
      <c r="S68" s="167"/>
      <c r="T68" s="168"/>
      <c r="U68" s="169"/>
      <c r="V68" s="170"/>
      <c r="W68" s="171"/>
      <c r="X68" s="204"/>
      <c r="Y68" s="23"/>
      <c r="Z68" s="37">
        <f t="shared" si="6"/>
        <v>0</v>
      </c>
      <c r="AA68" s="31">
        <f t="shared" si="7"/>
        <v>0</v>
      </c>
    </row>
    <row r="69" spans="2:27" s="31" customFormat="1" ht="67" customHeight="1" thickBot="1">
      <c r="B69" s="44" t="s">
        <v>251</v>
      </c>
      <c r="C69" s="35" t="s">
        <v>252</v>
      </c>
      <c r="D69" s="35"/>
      <c r="E69" s="131" t="s">
        <v>177</v>
      </c>
      <c r="F69" s="35">
        <v>10</v>
      </c>
      <c r="G69" s="49">
        <v>72</v>
      </c>
      <c r="I69" s="158"/>
      <c r="J69" s="159"/>
      <c r="K69" s="160"/>
      <c r="L69" s="161"/>
      <c r="M69" s="162"/>
      <c r="N69" s="300"/>
      <c r="O69" s="163"/>
      <c r="P69" s="164"/>
      <c r="Q69" s="165"/>
      <c r="R69" s="166"/>
      <c r="S69" s="167"/>
      <c r="T69" s="168"/>
      <c r="U69" s="169"/>
      <c r="V69" s="170"/>
      <c r="W69" s="171"/>
      <c r="X69" s="204"/>
      <c r="Y69" s="23"/>
      <c r="Z69" s="37">
        <f t="shared" si="6"/>
        <v>0</v>
      </c>
      <c r="AA69" s="31">
        <f t="shared" si="7"/>
        <v>0</v>
      </c>
    </row>
    <row r="70" spans="2:27" s="31" customFormat="1" ht="57" customHeight="1" thickBot="1">
      <c r="B70" s="44" t="s">
        <v>253</v>
      </c>
      <c r="C70" s="35" t="s">
        <v>254</v>
      </c>
      <c r="D70" s="35"/>
      <c r="E70" s="131" t="s">
        <v>177</v>
      </c>
      <c r="F70" s="35">
        <v>20</v>
      </c>
      <c r="G70" s="49">
        <v>113</v>
      </c>
      <c r="I70" s="158"/>
      <c r="J70" s="159"/>
      <c r="K70" s="160"/>
      <c r="L70" s="161"/>
      <c r="M70" s="162"/>
      <c r="N70" s="300"/>
      <c r="O70" s="163"/>
      <c r="P70" s="164"/>
      <c r="Q70" s="165"/>
      <c r="R70" s="166"/>
      <c r="S70" s="167"/>
      <c r="T70" s="168"/>
      <c r="U70" s="169"/>
      <c r="V70" s="170"/>
      <c r="W70" s="171"/>
      <c r="X70" s="204"/>
      <c r="Y70" s="23"/>
      <c r="Z70" s="37">
        <f t="shared" si="6"/>
        <v>0</v>
      </c>
      <c r="AA70" s="31">
        <f t="shared" si="7"/>
        <v>0</v>
      </c>
    </row>
    <row r="71" spans="2:27" s="31" customFormat="1" ht="61" customHeight="1">
      <c r="B71" s="44" t="s">
        <v>255</v>
      </c>
      <c r="C71" s="35" t="s">
        <v>256</v>
      </c>
      <c r="D71" s="35"/>
      <c r="E71" s="131" t="s">
        <v>177</v>
      </c>
      <c r="F71" s="35">
        <v>20</v>
      </c>
      <c r="G71" s="49">
        <v>92</v>
      </c>
      <c r="H71" s="137"/>
      <c r="I71" s="158"/>
      <c r="J71" s="159"/>
      <c r="K71" s="160"/>
      <c r="L71" s="161"/>
      <c r="M71" s="162"/>
      <c r="N71" s="300"/>
      <c r="O71" s="163"/>
      <c r="P71" s="164"/>
      <c r="Q71" s="165"/>
      <c r="R71" s="166"/>
      <c r="S71" s="167"/>
      <c r="T71" s="168"/>
      <c r="U71" s="169"/>
      <c r="V71" s="170"/>
      <c r="W71" s="171"/>
      <c r="X71" s="204"/>
      <c r="Y71" s="23"/>
      <c r="Z71" s="37">
        <f t="shared" si="6"/>
        <v>0</v>
      </c>
      <c r="AA71" s="31">
        <f t="shared" si="7"/>
        <v>0</v>
      </c>
    </row>
    <row r="72" spans="2:27" s="31" customFormat="1" ht="61" customHeight="1" thickBot="1">
      <c r="B72" s="46" t="s">
        <v>257</v>
      </c>
      <c r="C72" s="47" t="s">
        <v>258</v>
      </c>
      <c r="D72" s="47"/>
      <c r="E72" s="142" t="s">
        <v>214</v>
      </c>
      <c r="F72" s="47">
        <v>25</v>
      </c>
      <c r="G72" s="237">
        <v>113</v>
      </c>
      <c r="H72" s="426"/>
      <c r="I72" s="190"/>
      <c r="J72" s="191"/>
      <c r="K72" s="192"/>
      <c r="L72" s="193"/>
      <c r="M72" s="194"/>
      <c r="N72" s="300"/>
      <c r="O72" s="195"/>
      <c r="P72" s="196"/>
      <c r="Q72" s="197"/>
      <c r="R72" s="198"/>
      <c r="S72" s="167"/>
      <c r="T72" s="200"/>
      <c r="U72" s="201"/>
      <c r="V72" s="202"/>
      <c r="W72" s="203"/>
      <c r="X72" s="204"/>
      <c r="Y72" s="24"/>
      <c r="Z72" s="37">
        <f t="shared" si="6"/>
        <v>0</v>
      </c>
      <c r="AA72" s="31">
        <f t="shared" si="7"/>
        <v>0</v>
      </c>
    </row>
    <row r="73" spans="2:27" ht="23"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7"/>
      <c r="T73" s="206"/>
      <c r="U73" s="206"/>
      <c r="V73" s="206"/>
      <c r="W73" s="206"/>
      <c r="X73" s="206"/>
      <c r="Y73" s="25"/>
      <c r="Z73" s="2"/>
      <c r="AA73" s="1"/>
    </row>
    <row r="74" spans="2:27" ht="62" customHeight="1" thickBot="1">
      <c r="B74" s="41" t="s">
        <v>259</v>
      </c>
      <c r="C74" s="42" t="s">
        <v>260</v>
      </c>
      <c r="D74" s="50"/>
      <c r="E74" s="140" t="s">
        <v>151</v>
      </c>
      <c r="F74" s="42">
        <v>2</v>
      </c>
      <c r="G74" s="93">
        <v>95</v>
      </c>
      <c r="I74" s="143"/>
      <c r="J74" s="144"/>
      <c r="K74" s="145"/>
      <c r="L74" s="146"/>
      <c r="M74" s="147"/>
      <c r="N74" s="300"/>
      <c r="O74" s="148"/>
      <c r="P74" s="149"/>
      <c r="Q74" s="150"/>
      <c r="R74" s="151"/>
      <c r="S74" s="152"/>
      <c r="T74" s="153"/>
      <c r="U74" s="154"/>
      <c r="V74" s="155"/>
      <c r="W74" s="156"/>
      <c r="X74" s="157"/>
      <c r="Y74" s="22"/>
      <c r="Z74" s="37">
        <f t="shared" ref="Z74:Z86" si="8">((SUM(I74:T74)+(SUM(U74:X74)*1.05))*G74)</f>
        <v>0</v>
      </c>
      <c r="AA74" s="31">
        <f t="shared" ref="AA74:AA86" si="9">SUM(I74:X74)*F74</f>
        <v>0</v>
      </c>
    </row>
    <row r="75" spans="2:27" ht="61" customHeight="1" thickBot="1">
      <c r="B75" s="44" t="s">
        <v>261</v>
      </c>
      <c r="C75" s="35" t="s">
        <v>262</v>
      </c>
      <c r="D75" s="36"/>
      <c r="E75" s="131" t="s">
        <v>163</v>
      </c>
      <c r="F75" s="35">
        <v>5</v>
      </c>
      <c r="G75" s="94">
        <v>91</v>
      </c>
      <c r="I75" s="158"/>
      <c r="J75" s="159"/>
      <c r="K75" s="160"/>
      <c r="L75" s="161"/>
      <c r="M75" s="162"/>
      <c r="N75" s="299"/>
      <c r="O75" s="163"/>
      <c r="P75" s="164"/>
      <c r="Q75" s="165"/>
      <c r="R75" s="166"/>
      <c r="S75" s="167"/>
      <c r="T75" s="168"/>
      <c r="U75" s="169"/>
      <c r="V75" s="170"/>
      <c r="W75" s="171"/>
      <c r="X75" s="157"/>
      <c r="Y75" s="23"/>
      <c r="Z75" s="37">
        <f t="shared" si="8"/>
        <v>0</v>
      </c>
      <c r="AA75" s="31">
        <f t="shared" si="9"/>
        <v>0</v>
      </c>
    </row>
    <row r="76" spans="2:27" ht="60" customHeight="1" thickBot="1">
      <c r="B76" s="44" t="s">
        <v>263</v>
      </c>
      <c r="C76" s="35" t="s">
        <v>264</v>
      </c>
      <c r="D76" s="36" t="e" vm="19">
        <v>#VALUE!</v>
      </c>
      <c r="E76" s="131" t="s">
        <v>163</v>
      </c>
      <c r="F76" s="35">
        <v>5</v>
      </c>
      <c r="G76" s="94">
        <v>118</v>
      </c>
      <c r="I76" s="158"/>
      <c r="J76" s="159"/>
      <c r="K76" s="160"/>
      <c r="L76" s="161"/>
      <c r="M76" s="162"/>
      <c r="N76" s="299"/>
      <c r="O76" s="163"/>
      <c r="P76" s="164"/>
      <c r="Q76" s="165"/>
      <c r="R76" s="166"/>
      <c r="S76" s="167"/>
      <c r="T76" s="168"/>
      <c r="U76" s="169"/>
      <c r="V76" s="170"/>
      <c r="W76" s="171"/>
      <c r="X76" s="157"/>
      <c r="Y76" s="23"/>
      <c r="Z76" s="37">
        <f t="shared" si="8"/>
        <v>0</v>
      </c>
      <c r="AA76" s="31">
        <f t="shared" si="9"/>
        <v>0</v>
      </c>
    </row>
    <row r="77" spans="2:27" ht="59" customHeight="1" thickBot="1">
      <c r="B77" s="44" t="s">
        <v>265</v>
      </c>
      <c r="C77" s="35" t="s">
        <v>266</v>
      </c>
      <c r="D77" s="36"/>
      <c r="E77" s="131" t="s">
        <v>163</v>
      </c>
      <c r="F77" s="35">
        <v>3</v>
      </c>
      <c r="G77" s="94">
        <v>141</v>
      </c>
      <c r="I77" s="158"/>
      <c r="J77" s="159"/>
      <c r="K77" s="160"/>
      <c r="L77" s="161"/>
      <c r="M77" s="162"/>
      <c r="N77" s="299"/>
      <c r="O77" s="163"/>
      <c r="P77" s="164"/>
      <c r="Q77" s="165"/>
      <c r="R77" s="166"/>
      <c r="S77" s="167"/>
      <c r="T77" s="168"/>
      <c r="U77" s="169"/>
      <c r="V77" s="170"/>
      <c r="W77" s="171"/>
      <c r="X77" s="157"/>
      <c r="Y77" s="23"/>
      <c r="Z77" s="37">
        <f t="shared" si="8"/>
        <v>0</v>
      </c>
      <c r="AA77" s="31">
        <f t="shared" si="9"/>
        <v>0</v>
      </c>
    </row>
    <row r="78" spans="2:27" ht="61" customHeight="1" thickBot="1">
      <c r="B78" s="44" t="s">
        <v>267</v>
      </c>
      <c r="C78" s="35" t="s">
        <v>268</v>
      </c>
      <c r="D78" s="36"/>
      <c r="E78" s="131" t="s">
        <v>166</v>
      </c>
      <c r="F78" s="35">
        <v>5</v>
      </c>
      <c r="G78" s="94">
        <v>147</v>
      </c>
      <c r="I78" s="158"/>
      <c r="J78" s="159"/>
      <c r="K78" s="160"/>
      <c r="L78" s="161"/>
      <c r="M78" s="162"/>
      <c r="N78" s="299"/>
      <c r="O78" s="163"/>
      <c r="P78" s="164"/>
      <c r="Q78" s="165"/>
      <c r="R78" s="166"/>
      <c r="S78" s="167"/>
      <c r="T78" s="168"/>
      <c r="U78" s="169"/>
      <c r="V78" s="170"/>
      <c r="W78" s="171"/>
      <c r="X78" s="157"/>
      <c r="Y78" s="23"/>
      <c r="Z78" s="37">
        <f t="shared" si="8"/>
        <v>0</v>
      </c>
      <c r="AA78" s="31">
        <f t="shared" si="9"/>
        <v>0</v>
      </c>
    </row>
    <row r="79" spans="2:27" ht="60" customHeight="1" thickBot="1">
      <c r="B79" s="44" t="s">
        <v>269</v>
      </c>
      <c r="C79" s="35" t="s">
        <v>270</v>
      </c>
      <c r="D79" s="36"/>
      <c r="E79" s="131" t="s">
        <v>166</v>
      </c>
      <c r="F79" s="35">
        <v>10</v>
      </c>
      <c r="G79" s="94">
        <v>118</v>
      </c>
      <c r="I79" s="158"/>
      <c r="J79" s="159"/>
      <c r="K79" s="160"/>
      <c r="L79" s="161"/>
      <c r="M79" s="162"/>
      <c r="N79" s="299"/>
      <c r="O79" s="163"/>
      <c r="P79" s="164"/>
      <c r="Q79" s="165"/>
      <c r="R79" s="166"/>
      <c r="S79" s="167"/>
      <c r="T79" s="168"/>
      <c r="U79" s="169"/>
      <c r="V79" s="170"/>
      <c r="W79" s="171"/>
      <c r="X79" s="157"/>
      <c r="Y79" s="23"/>
      <c r="Z79" s="37">
        <f t="shared" si="8"/>
        <v>0</v>
      </c>
      <c r="AA79" s="31">
        <f t="shared" si="9"/>
        <v>0</v>
      </c>
    </row>
    <row r="80" spans="2:27" ht="59" customHeight="1" thickBot="1">
      <c r="B80" s="44" t="s">
        <v>271</v>
      </c>
      <c r="C80" s="35" t="s">
        <v>272</v>
      </c>
      <c r="D80" s="36"/>
      <c r="E80" s="131" t="s">
        <v>154</v>
      </c>
      <c r="F80" s="35">
        <v>10</v>
      </c>
      <c r="G80" s="94">
        <v>71</v>
      </c>
      <c r="I80" s="158"/>
      <c r="J80" s="159"/>
      <c r="K80" s="160"/>
      <c r="L80" s="161"/>
      <c r="M80" s="162"/>
      <c r="N80" s="299"/>
      <c r="O80" s="163"/>
      <c r="P80" s="164"/>
      <c r="Q80" s="165"/>
      <c r="R80" s="166"/>
      <c r="S80" s="167"/>
      <c r="T80" s="168"/>
      <c r="U80" s="169"/>
      <c r="V80" s="170"/>
      <c r="W80" s="171"/>
      <c r="X80" s="157"/>
      <c r="Y80" s="23"/>
      <c r="Z80" s="37">
        <f t="shared" si="8"/>
        <v>0</v>
      </c>
      <c r="AA80" s="31">
        <f t="shared" si="9"/>
        <v>0</v>
      </c>
    </row>
    <row r="81" spans="2:27" ht="59" customHeight="1" thickBot="1">
      <c r="B81" s="44" t="s">
        <v>273</v>
      </c>
      <c r="C81" s="35" t="s">
        <v>274</v>
      </c>
      <c r="D81" s="36"/>
      <c r="E81" s="131" t="s">
        <v>177</v>
      </c>
      <c r="F81" s="35">
        <v>10</v>
      </c>
      <c r="G81" s="94">
        <v>55</v>
      </c>
      <c r="I81" s="158"/>
      <c r="J81" s="159"/>
      <c r="K81" s="160"/>
      <c r="L81" s="161"/>
      <c r="M81" s="162"/>
      <c r="N81" s="299"/>
      <c r="O81" s="163"/>
      <c r="P81" s="164"/>
      <c r="Q81" s="165"/>
      <c r="R81" s="166"/>
      <c r="S81" s="167"/>
      <c r="T81" s="168"/>
      <c r="U81" s="169"/>
      <c r="V81" s="170"/>
      <c r="W81" s="171"/>
      <c r="X81" s="157"/>
      <c r="Y81" s="23"/>
      <c r="Z81" s="37">
        <f t="shared" si="8"/>
        <v>0</v>
      </c>
      <c r="AA81" s="31">
        <f t="shared" si="9"/>
        <v>0</v>
      </c>
    </row>
    <row r="82" spans="2:27" ht="59" customHeight="1" thickBot="1">
      <c r="B82" s="44" t="s">
        <v>275</v>
      </c>
      <c r="C82" s="35" t="s">
        <v>276</v>
      </c>
      <c r="D82" s="36"/>
      <c r="E82" s="131" t="s">
        <v>177</v>
      </c>
      <c r="F82" s="35">
        <v>10</v>
      </c>
      <c r="G82" s="94">
        <v>48</v>
      </c>
      <c r="I82" s="158"/>
      <c r="J82" s="159"/>
      <c r="K82" s="160"/>
      <c r="L82" s="161"/>
      <c r="M82" s="162"/>
      <c r="N82" s="299"/>
      <c r="O82" s="163"/>
      <c r="P82" s="164"/>
      <c r="Q82" s="165"/>
      <c r="R82" s="166"/>
      <c r="S82" s="167"/>
      <c r="T82" s="168"/>
      <c r="U82" s="169"/>
      <c r="V82" s="170"/>
      <c r="W82" s="171"/>
      <c r="X82" s="157"/>
      <c r="Y82" s="23"/>
      <c r="Z82" s="37">
        <f t="shared" si="8"/>
        <v>0</v>
      </c>
      <c r="AA82" s="31">
        <f t="shared" si="9"/>
        <v>0</v>
      </c>
    </row>
    <row r="83" spans="2:27" ht="60" customHeight="1" thickBot="1">
      <c r="B83" s="44" t="s">
        <v>277</v>
      </c>
      <c r="C83" s="35" t="s">
        <v>278</v>
      </c>
      <c r="D83" s="36"/>
      <c r="E83" s="131" t="s">
        <v>177</v>
      </c>
      <c r="F83" s="35">
        <v>10</v>
      </c>
      <c r="G83" s="94">
        <v>77</v>
      </c>
      <c r="I83" s="158"/>
      <c r="J83" s="159"/>
      <c r="K83" s="160"/>
      <c r="L83" s="161"/>
      <c r="M83" s="162"/>
      <c r="N83" s="299"/>
      <c r="O83" s="163"/>
      <c r="P83" s="164"/>
      <c r="Q83" s="165"/>
      <c r="R83" s="166"/>
      <c r="S83" s="167"/>
      <c r="T83" s="168"/>
      <c r="U83" s="169"/>
      <c r="V83" s="170"/>
      <c r="W83" s="171"/>
      <c r="X83" s="157"/>
      <c r="Y83" s="23"/>
      <c r="Z83" s="37">
        <f t="shared" si="8"/>
        <v>0</v>
      </c>
      <c r="AA83" s="31">
        <f t="shared" si="9"/>
        <v>0</v>
      </c>
    </row>
    <row r="84" spans="2:27" ht="61" customHeight="1" thickBot="1">
      <c r="B84" s="44" t="s">
        <v>279</v>
      </c>
      <c r="C84" s="35" t="s">
        <v>280</v>
      </c>
      <c r="D84" s="36"/>
      <c r="E84" s="131" t="s">
        <v>177</v>
      </c>
      <c r="F84" s="35">
        <v>20</v>
      </c>
      <c r="G84" s="94">
        <v>98</v>
      </c>
      <c r="I84" s="158"/>
      <c r="J84" s="159"/>
      <c r="K84" s="160"/>
      <c r="L84" s="161"/>
      <c r="M84" s="162"/>
      <c r="N84" s="299"/>
      <c r="O84" s="163"/>
      <c r="P84" s="164"/>
      <c r="Q84" s="165"/>
      <c r="R84" s="166"/>
      <c r="S84" s="167"/>
      <c r="T84" s="168"/>
      <c r="U84" s="169"/>
      <c r="V84" s="170"/>
      <c r="W84" s="171"/>
      <c r="X84" s="157"/>
      <c r="Y84" s="23"/>
      <c r="Z84" s="37">
        <f t="shared" si="8"/>
        <v>0</v>
      </c>
      <c r="AA84" s="31">
        <f t="shared" si="9"/>
        <v>0</v>
      </c>
    </row>
    <row r="85" spans="2:27" ht="58" customHeight="1" thickBot="1">
      <c r="B85" s="44" t="s">
        <v>281</v>
      </c>
      <c r="C85" s="35" t="s">
        <v>282</v>
      </c>
      <c r="D85" s="36"/>
      <c r="E85" s="131" t="s">
        <v>214</v>
      </c>
      <c r="F85" s="35">
        <v>20</v>
      </c>
      <c r="G85" s="94">
        <v>84</v>
      </c>
      <c r="I85" s="158"/>
      <c r="J85" s="159"/>
      <c r="K85" s="160"/>
      <c r="L85" s="161"/>
      <c r="M85" s="162"/>
      <c r="N85" s="299"/>
      <c r="O85" s="163"/>
      <c r="P85" s="164"/>
      <c r="Q85" s="165"/>
      <c r="R85" s="166"/>
      <c r="S85" s="167"/>
      <c r="T85" s="168"/>
      <c r="U85" s="169"/>
      <c r="V85" s="170"/>
      <c r="W85" s="171"/>
      <c r="X85" s="157"/>
      <c r="Y85" s="23"/>
      <c r="Z85" s="37">
        <f t="shared" si="8"/>
        <v>0</v>
      </c>
      <c r="AA85" s="31">
        <f t="shared" si="9"/>
        <v>0</v>
      </c>
    </row>
    <row r="86" spans="2:27" ht="61" customHeight="1" thickBot="1">
      <c r="B86" s="46" t="s">
        <v>283</v>
      </c>
      <c r="C86" s="47" t="s">
        <v>284</v>
      </c>
      <c r="D86" s="51"/>
      <c r="E86" s="142" t="s">
        <v>214</v>
      </c>
      <c r="F86" s="47">
        <v>30</v>
      </c>
      <c r="G86" s="95">
        <v>109</v>
      </c>
      <c r="H86" s="426"/>
      <c r="I86" s="190"/>
      <c r="J86" s="191"/>
      <c r="K86" s="192"/>
      <c r="L86" s="193"/>
      <c r="M86" s="194"/>
      <c r="N86" s="301"/>
      <c r="O86" s="195"/>
      <c r="P86" s="196"/>
      <c r="Q86" s="197"/>
      <c r="R86" s="198"/>
      <c r="S86" s="199"/>
      <c r="T86" s="200"/>
      <c r="U86" s="201"/>
      <c r="V86" s="202"/>
      <c r="W86" s="203"/>
      <c r="X86" s="235"/>
      <c r="Y86" s="24"/>
      <c r="Z86" s="37">
        <f t="shared" si="8"/>
        <v>0</v>
      </c>
      <c r="AA86" s="31">
        <f t="shared" si="9"/>
        <v>0</v>
      </c>
    </row>
    <row r="87" spans="2:27" ht="17" thickBot="1">
      <c r="E87" s="425"/>
      <c r="I87" s="1" t="s">
        <v>106</v>
      </c>
      <c r="Z87" s="1"/>
    </row>
    <row r="88" spans="2:27" ht="60" thickBot="1">
      <c r="B88" s="422" t="s">
        <v>107</v>
      </c>
      <c r="C88" s="427" t="s">
        <v>108</v>
      </c>
      <c r="D88" s="331" t="e" vm="20">
        <v>#VALUE!</v>
      </c>
      <c r="E88" s="424" t="s">
        <v>166</v>
      </c>
      <c r="F88" s="332">
        <v>7</v>
      </c>
      <c r="G88" s="421">
        <v>297.5</v>
      </c>
      <c r="H88" s="137" t="s">
        <v>109</v>
      </c>
      <c r="I88" s="423"/>
      <c r="Z88" s="1"/>
    </row>
    <row r="89" spans="2:27">
      <c r="Z89" s="1"/>
    </row>
  </sheetData>
  <phoneticPr fontId="26" type="noConversion"/>
  <conditionalFormatting sqref="I9:I14">
    <cfRule type="cellIs" dxfId="87" priority="119" operator="greaterThan">
      <formula>0</formula>
    </cfRule>
  </conditionalFormatting>
  <conditionalFormatting sqref="I16:I31">
    <cfRule type="cellIs" dxfId="86" priority="15" operator="greaterThan">
      <formula>0</formula>
    </cfRule>
  </conditionalFormatting>
  <conditionalFormatting sqref="I33:I51">
    <cfRule type="cellIs" dxfId="85" priority="49" operator="greaterThan">
      <formula>0</formula>
    </cfRule>
  </conditionalFormatting>
  <conditionalFormatting sqref="I53:I72">
    <cfRule type="cellIs" dxfId="84" priority="38" operator="greaterThan">
      <formula>0</formula>
    </cfRule>
  </conditionalFormatting>
  <conditionalFormatting sqref="I74:I86">
    <cfRule type="cellIs" dxfId="83" priority="131" operator="greaterThan">
      <formula>0</formula>
    </cfRule>
  </conditionalFormatting>
  <conditionalFormatting sqref="J9:J14">
    <cfRule type="cellIs" dxfId="82" priority="118" operator="greaterThan">
      <formula>0</formula>
    </cfRule>
  </conditionalFormatting>
  <conditionalFormatting sqref="J16:J31">
    <cfRule type="cellIs" dxfId="81" priority="14" operator="greaterThan">
      <formula>0</formula>
    </cfRule>
  </conditionalFormatting>
  <conditionalFormatting sqref="J33:J51">
    <cfRule type="cellIs" dxfId="80" priority="48" operator="greaterThan">
      <formula>0</formula>
    </cfRule>
  </conditionalFormatting>
  <conditionalFormatting sqref="J53:J72">
    <cfRule type="cellIs" dxfId="79" priority="37" operator="greaterThan">
      <formula>0</formula>
    </cfRule>
  </conditionalFormatting>
  <conditionalFormatting sqref="J74:J86">
    <cfRule type="cellIs" dxfId="78" priority="130" operator="greaterThan">
      <formula>0</formula>
    </cfRule>
  </conditionalFormatting>
  <conditionalFormatting sqref="K9:K14">
    <cfRule type="cellIs" dxfId="77" priority="117" operator="greaterThan">
      <formula>0</formula>
    </cfRule>
  </conditionalFormatting>
  <conditionalFormatting sqref="K16:K31">
    <cfRule type="cellIs" dxfId="76" priority="13" operator="greaterThan">
      <formula>0</formula>
    </cfRule>
  </conditionalFormatting>
  <conditionalFormatting sqref="K33:K51">
    <cfRule type="cellIs" dxfId="75" priority="47" operator="greaterThan">
      <formula>0</formula>
    </cfRule>
  </conditionalFormatting>
  <conditionalFormatting sqref="K53:K72">
    <cfRule type="cellIs" dxfId="74" priority="36" operator="greaterThan">
      <formula>0</formula>
    </cfRule>
  </conditionalFormatting>
  <conditionalFormatting sqref="K74:K86">
    <cfRule type="cellIs" dxfId="73" priority="129" operator="greaterThan">
      <formula>0</formula>
    </cfRule>
  </conditionalFormatting>
  <conditionalFormatting sqref="L9:L14">
    <cfRule type="cellIs" dxfId="72" priority="57" operator="greaterThan">
      <formula>0</formula>
    </cfRule>
  </conditionalFormatting>
  <conditionalFormatting sqref="L16:L31">
    <cfRule type="cellIs" dxfId="71" priority="7" operator="greaterThan">
      <formula>0</formula>
    </cfRule>
  </conditionalFormatting>
  <conditionalFormatting sqref="L33:L86">
    <cfRule type="cellIs" dxfId="70" priority="39" operator="greaterThan">
      <formula>0</formula>
    </cfRule>
  </conditionalFormatting>
  <conditionalFormatting sqref="M9:M14">
    <cfRule type="cellIs" dxfId="69" priority="53" operator="greaterThan">
      <formula>0</formula>
    </cfRule>
  </conditionalFormatting>
  <conditionalFormatting sqref="M16:M31">
    <cfRule type="cellIs" dxfId="68" priority="12" operator="greaterThan">
      <formula>0</formula>
    </cfRule>
  </conditionalFormatting>
  <conditionalFormatting sqref="M33:M51">
    <cfRule type="cellIs" dxfId="67" priority="46" operator="greaterThan">
      <formula>0</formula>
    </cfRule>
  </conditionalFormatting>
  <conditionalFormatting sqref="M53:M72">
    <cfRule type="cellIs" dxfId="66" priority="35" operator="greaterThan">
      <formula>0</formula>
    </cfRule>
  </conditionalFormatting>
  <conditionalFormatting sqref="M74:M86">
    <cfRule type="cellIs" dxfId="65" priority="59" operator="greaterThan">
      <formula>0</formula>
    </cfRule>
  </conditionalFormatting>
  <conditionalFormatting sqref="N9:N14 N33:N51 N53:N72 N74:N86">
    <cfRule type="cellIs" dxfId="64" priority="58" operator="greaterThan">
      <formula>0</formula>
    </cfRule>
  </conditionalFormatting>
  <conditionalFormatting sqref="N16:N31">
    <cfRule type="cellIs" dxfId="63" priority="16" operator="greaterThan">
      <formula>0</formula>
    </cfRule>
  </conditionalFormatting>
  <conditionalFormatting sqref="O9:O14">
    <cfRule type="cellIs" dxfId="62" priority="115" operator="greaterThan">
      <formula>0</formula>
    </cfRule>
  </conditionalFormatting>
  <conditionalFormatting sqref="O16:O31">
    <cfRule type="cellIs" dxfId="61" priority="11" operator="greaterThan">
      <formula>0</formula>
    </cfRule>
    <cfRule type="cellIs" dxfId="60" priority="6" operator="greaterThan">
      <formula>0</formula>
    </cfRule>
  </conditionalFormatting>
  <conditionalFormatting sqref="O33:O51">
    <cfRule type="cellIs" dxfId="59" priority="30" operator="greaterThan">
      <formula>0</formula>
    </cfRule>
    <cfRule type="cellIs" dxfId="58" priority="44" operator="greaterThan">
      <formula>0</formula>
    </cfRule>
  </conditionalFormatting>
  <conditionalFormatting sqref="O53:O72">
    <cfRule type="cellIs" dxfId="57" priority="24" operator="greaterThan">
      <formula>0</formula>
    </cfRule>
  </conditionalFormatting>
  <conditionalFormatting sqref="O74:O86">
    <cfRule type="cellIs" dxfId="56" priority="127" operator="greaterThan">
      <formula>0</formula>
    </cfRule>
  </conditionalFormatting>
  <conditionalFormatting sqref="P9:P14">
    <cfRule type="cellIs" dxfId="55" priority="114" operator="greaterThan">
      <formula>0</formula>
    </cfRule>
  </conditionalFormatting>
  <conditionalFormatting sqref="P16:P31">
    <cfRule type="cellIs" dxfId="54" priority="10" operator="greaterThan">
      <formula>0</formula>
    </cfRule>
    <cfRule type="cellIs" dxfId="53" priority="5" operator="greaterThan">
      <formula>0</formula>
    </cfRule>
  </conditionalFormatting>
  <conditionalFormatting sqref="P33:P51">
    <cfRule type="cellIs" dxfId="52" priority="29" operator="greaterThan">
      <formula>0</formula>
    </cfRule>
    <cfRule type="cellIs" dxfId="51" priority="43" operator="greaterThan">
      <formula>0</formula>
    </cfRule>
  </conditionalFormatting>
  <conditionalFormatting sqref="P53:P72">
    <cfRule type="cellIs" dxfId="50" priority="23" operator="greaterThan">
      <formula>0</formula>
    </cfRule>
  </conditionalFormatting>
  <conditionalFormatting sqref="P74:P86">
    <cfRule type="cellIs" dxfId="49" priority="126" operator="greaterThan">
      <formula>0</formula>
    </cfRule>
  </conditionalFormatting>
  <conditionalFormatting sqref="Q9:Q14">
    <cfRule type="cellIs" dxfId="48" priority="113" operator="greaterThan">
      <formula>0</formula>
    </cfRule>
  </conditionalFormatting>
  <conditionalFormatting sqref="Q16:Q31">
    <cfRule type="cellIs" dxfId="47" priority="9" operator="greaterThan">
      <formula>0</formula>
    </cfRule>
    <cfRule type="cellIs" dxfId="46" priority="4" operator="greaterThan">
      <formula>0</formula>
    </cfRule>
  </conditionalFormatting>
  <conditionalFormatting sqref="Q33:Q51">
    <cfRule type="cellIs" dxfId="45" priority="28" operator="greaterThan">
      <formula>0</formula>
    </cfRule>
    <cfRule type="cellIs" dxfId="44" priority="42" operator="greaterThan">
      <formula>0</formula>
    </cfRule>
  </conditionalFormatting>
  <conditionalFormatting sqref="Q53:Q72">
    <cfRule type="cellIs" dxfId="43" priority="22" operator="greaterThan">
      <formula>0</formula>
    </cfRule>
  </conditionalFormatting>
  <conditionalFormatting sqref="Q74:Q86">
    <cfRule type="cellIs" dxfId="42" priority="125" operator="greaterThan">
      <formula>0</formula>
    </cfRule>
  </conditionalFormatting>
  <conditionalFormatting sqref="R9:R14">
    <cfRule type="cellIs" dxfId="41" priority="112" operator="greaterThan">
      <formula>0</formula>
    </cfRule>
  </conditionalFormatting>
  <conditionalFormatting sqref="R16:R31">
    <cfRule type="cellIs" dxfId="40" priority="8" operator="greaterThan">
      <formula>0</formula>
    </cfRule>
    <cfRule type="cellIs" dxfId="39" priority="3" operator="greaterThan">
      <formula>0</formula>
    </cfRule>
  </conditionalFormatting>
  <conditionalFormatting sqref="R33:R51">
    <cfRule type="cellIs" dxfId="38" priority="41" operator="greaterThan">
      <formula>0</formula>
    </cfRule>
    <cfRule type="cellIs" dxfId="37" priority="27" operator="greaterThan">
      <formula>0</formula>
    </cfRule>
  </conditionalFormatting>
  <conditionalFormatting sqref="R53:R72">
    <cfRule type="cellIs" dxfId="36" priority="21" operator="greaterThan">
      <formula>0</formula>
    </cfRule>
  </conditionalFormatting>
  <conditionalFormatting sqref="R74:R86">
    <cfRule type="cellIs" dxfId="35" priority="124" operator="greaterThan">
      <formula>0</formula>
    </cfRule>
  </conditionalFormatting>
  <conditionalFormatting sqref="S9:S14">
    <cfRule type="cellIs" dxfId="34" priority="111" operator="greaterThan">
      <formula>0</formula>
    </cfRule>
  </conditionalFormatting>
  <conditionalFormatting sqref="S16:S31">
    <cfRule type="cellIs" dxfId="33" priority="2" operator="greaterThan">
      <formula>0</formula>
    </cfRule>
  </conditionalFormatting>
  <conditionalFormatting sqref="S33:S51">
    <cfRule type="cellIs" dxfId="32" priority="26" operator="greaterThan">
      <formula>0</formula>
    </cfRule>
  </conditionalFormatting>
  <conditionalFormatting sqref="S53:S72">
    <cfRule type="cellIs" dxfId="31" priority="25" operator="greaterThan">
      <formula>0</formula>
    </cfRule>
  </conditionalFormatting>
  <conditionalFormatting sqref="S74:S86">
    <cfRule type="cellIs" dxfId="30" priority="123" operator="greaterThan">
      <formula>0</formula>
    </cfRule>
  </conditionalFormatting>
  <conditionalFormatting sqref="U9:U14">
    <cfRule type="cellIs" dxfId="29" priority="110" operator="greaterThan">
      <formula>0</formula>
    </cfRule>
  </conditionalFormatting>
  <conditionalFormatting sqref="U16:U31">
    <cfRule type="cellIs" dxfId="28" priority="20" operator="greaterThan">
      <formula>0</formula>
    </cfRule>
  </conditionalFormatting>
  <conditionalFormatting sqref="U33:U51">
    <cfRule type="cellIs" dxfId="27" priority="293" operator="greaterThan">
      <formula>0</formula>
    </cfRule>
  </conditionalFormatting>
  <conditionalFormatting sqref="U53:U72">
    <cfRule type="cellIs" dxfId="26" priority="81" operator="greaterThan">
      <formula>0</formula>
    </cfRule>
  </conditionalFormatting>
  <conditionalFormatting sqref="U74:U86">
    <cfRule type="cellIs" dxfId="25" priority="122" operator="greaterThan">
      <formula>0</formula>
    </cfRule>
  </conditionalFormatting>
  <conditionalFormatting sqref="V9:V14">
    <cfRule type="cellIs" dxfId="24" priority="109" operator="greaterThan">
      <formula>0</formula>
    </cfRule>
  </conditionalFormatting>
  <conditionalFormatting sqref="V16:V31">
    <cfRule type="cellIs" dxfId="23" priority="19" operator="greaterThan">
      <formula>0</formula>
    </cfRule>
  </conditionalFormatting>
  <conditionalFormatting sqref="V33:V51">
    <cfRule type="cellIs" dxfId="22" priority="292" operator="greaterThan">
      <formula>0</formula>
    </cfRule>
  </conditionalFormatting>
  <conditionalFormatting sqref="V53:V72">
    <cfRule type="cellIs" dxfId="21" priority="80" operator="greaterThan">
      <formula>0</formula>
    </cfRule>
  </conditionalFormatting>
  <conditionalFormatting sqref="V74:V86">
    <cfRule type="cellIs" dxfId="20" priority="121" operator="greaterThan">
      <formula>0</formula>
    </cfRule>
  </conditionalFormatting>
  <conditionalFormatting sqref="W9:W14">
    <cfRule type="cellIs" dxfId="19" priority="108" operator="greaterThan">
      <formula>0</formula>
    </cfRule>
  </conditionalFormatting>
  <conditionalFormatting sqref="W16:W31">
    <cfRule type="cellIs" dxfId="18" priority="18" operator="greaterThan">
      <formula>0</formula>
    </cfRule>
  </conditionalFormatting>
  <conditionalFormatting sqref="W33:W51">
    <cfRule type="cellIs" dxfId="17" priority="291" operator="greaterThan">
      <formula>0</formula>
    </cfRule>
  </conditionalFormatting>
  <conditionalFormatting sqref="W53:W72">
    <cfRule type="cellIs" dxfId="16" priority="79" operator="greaterThan">
      <formula>0</formula>
    </cfRule>
  </conditionalFormatting>
  <conditionalFormatting sqref="W74:W86">
    <cfRule type="cellIs" dxfId="15" priority="120" operator="greaterThan">
      <formula>0</formula>
    </cfRule>
  </conditionalFormatting>
  <conditionalFormatting sqref="X9:X14">
    <cfRule type="cellIs" dxfId="14" priority="107" operator="greaterThan">
      <formula>0</formula>
    </cfRule>
  </conditionalFormatting>
  <conditionalFormatting sqref="X16:X31">
    <cfRule type="cellIs" dxfId="13" priority="17" operator="greaterThan">
      <formula>0</formula>
    </cfRule>
  </conditionalFormatting>
  <conditionalFormatting sqref="X33:X51">
    <cfRule type="cellIs" dxfId="12" priority="290" operator="greaterThan">
      <formula>0</formula>
    </cfRule>
  </conditionalFormatting>
  <conditionalFormatting sqref="X53:X72">
    <cfRule type="cellIs" dxfId="11" priority="78" operator="greaterThan">
      <formula>0</formula>
    </cfRule>
  </conditionalFormatting>
  <conditionalFormatting sqref="X74:X86">
    <cfRule type="cellIs" dxfId="10" priority="185" operator="greaterThan">
      <formula>0</formula>
    </cfRule>
  </conditionalFormatting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4722F-7300-9641-BFA0-A1396FC72D62}">
  <sheetPr codeName="Tabelle4"/>
  <dimension ref="B1:V31"/>
  <sheetViews>
    <sheetView showGridLines="0" topLeftCell="A15" zoomScale="73" zoomScaleNormal="73" workbookViewId="0">
      <selection activeCell="P38" sqref="P38"/>
    </sheetView>
  </sheetViews>
  <sheetFormatPr baseColWidth="10" defaultColWidth="11" defaultRowHeight="16"/>
  <cols>
    <col min="1" max="1" width="9" customWidth="1"/>
    <col min="2" max="2" width="19" style="31" customWidth="1"/>
    <col min="3" max="3" width="39.5" style="31" customWidth="1"/>
    <col min="4" max="4" width="17.5" style="31" customWidth="1"/>
    <col min="5" max="5" width="27.1640625" style="1" customWidth="1"/>
    <col min="6" max="6" width="10.83203125" style="1"/>
    <col min="7" max="7" width="13.5" style="15" customWidth="1"/>
    <col min="8" max="8" width="7.1640625" customWidth="1"/>
    <col min="9" max="10" width="6.83203125" style="96" customWidth="1"/>
    <col min="11" max="17" width="6.83203125" customWidth="1"/>
    <col min="18" max="18" width="6.83203125" style="123" customWidth="1"/>
    <col min="19" max="19" width="6.83203125" customWidth="1"/>
    <col min="20" max="20" width="18.5" customWidth="1"/>
    <col min="21" max="21" width="15.33203125" style="16" customWidth="1"/>
  </cols>
  <sheetData>
    <row r="1" spans="2:22" ht="34">
      <c r="B1" s="84"/>
      <c r="C1" s="84" t="s">
        <v>21</v>
      </c>
      <c r="D1" s="84"/>
      <c r="I1"/>
      <c r="J1"/>
      <c r="R1"/>
    </row>
    <row r="2" spans="2:22" ht="21">
      <c r="I2"/>
      <c r="J2"/>
      <c r="R2"/>
      <c r="T2" s="30" t="s">
        <v>22</v>
      </c>
      <c r="U2" s="72">
        <f>SUM(U7:U28)</f>
        <v>0</v>
      </c>
    </row>
    <row r="3" spans="2:22" ht="21">
      <c r="I3"/>
      <c r="J3"/>
      <c r="R3"/>
      <c r="T3" s="30" t="s">
        <v>23</v>
      </c>
      <c r="U3" s="73">
        <f>SUM(V7:V28)</f>
        <v>0</v>
      </c>
    </row>
    <row r="4" spans="2:22">
      <c r="I4"/>
      <c r="J4"/>
      <c r="R4"/>
    </row>
    <row r="5" spans="2:22" s="32" customFormat="1" ht="39">
      <c r="B5" s="32" t="s">
        <v>24</v>
      </c>
      <c r="C5" s="32" t="s">
        <v>25</v>
      </c>
      <c r="D5" s="32" t="s">
        <v>26</v>
      </c>
      <c r="E5" s="32" t="s">
        <v>27</v>
      </c>
      <c r="F5" s="32" t="s">
        <v>28</v>
      </c>
      <c r="G5" s="33" t="s">
        <v>29</v>
      </c>
      <c r="I5" s="3" t="s">
        <v>30</v>
      </c>
      <c r="J5" s="88" t="s">
        <v>31</v>
      </c>
      <c r="K5" s="89" t="s">
        <v>32</v>
      </c>
      <c r="L5" s="90" t="s">
        <v>33</v>
      </c>
      <c r="M5" s="7" t="s">
        <v>34</v>
      </c>
      <c r="N5" s="8" t="s">
        <v>35</v>
      </c>
      <c r="O5" s="9" t="s">
        <v>36</v>
      </c>
      <c r="P5" s="11" t="s">
        <v>38</v>
      </c>
      <c r="Q5" s="12" t="s">
        <v>39</v>
      </c>
      <c r="R5" s="13" t="s">
        <v>42</v>
      </c>
      <c r="S5" s="14" t="s">
        <v>43</v>
      </c>
      <c r="T5" s="32" t="s">
        <v>44</v>
      </c>
      <c r="U5" s="33" t="s">
        <v>45</v>
      </c>
      <c r="V5" s="32" t="s">
        <v>28</v>
      </c>
    </row>
    <row r="6" spans="2:22" s="18" customFormat="1" ht="21">
      <c r="B6" s="32"/>
      <c r="C6" s="32"/>
      <c r="D6" s="32"/>
      <c r="G6" s="19"/>
      <c r="I6" s="20" t="s">
        <v>46</v>
      </c>
      <c r="J6" s="20" t="s">
        <v>47</v>
      </c>
      <c r="K6" s="20" t="s">
        <v>48</v>
      </c>
      <c r="L6" s="20" t="s">
        <v>49</v>
      </c>
      <c r="M6" s="20" t="s">
        <v>50</v>
      </c>
      <c r="N6" s="20" t="s">
        <v>51</v>
      </c>
      <c r="O6" s="20" t="s">
        <v>52</v>
      </c>
      <c r="P6" s="254" t="s">
        <v>54</v>
      </c>
      <c r="Q6" s="20" t="s">
        <v>55</v>
      </c>
      <c r="R6" s="20" t="s">
        <v>58</v>
      </c>
      <c r="S6" s="20" t="s">
        <v>59</v>
      </c>
      <c r="T6" s="20"/>
      <c r="U6" s="19"/>
    </row>
    <row r="7" spans="2:22" s="31" customFormat="1" ht="17" thickBot="1">
      <c r="G7" s="34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9"/>
      <c r="U7" s="37"/>
    </row>
    <row r="8" spans="2:22" s="31" customFormat="1" ht="61" customHeight="1">
      <c r="B8" s="41" t="s">
        <v>285</v>
      </c>
      <c r="C8" s="42" t="s">
        <v>286</v>
      </c>
      <c r="D8" s="42" t="s">
        <v>287</v>
      </c>
      <c r="E8" s="42"/>
      <c r="F8" s="42">
        <v>1</v>
      </c>
      <c r="G8" s="43">
        <v>143</v>
      </c>
      <c r="I8" s="97"/>
      <c r="J8" s="98"/>
      <c r="K8" s="99"/>
      <c r="L8" s="100"/>
      <c r="M8" s="101"/>
      <c r="N8" s="102"/>
      <c r="O8" s="124"/>
      <c r="P8" s="103"/>
      <c r="Q8" s="104"/>
      <c r="R8" s="120"/>
      <c r="S8" s="105"/>
      <c r="T8" s="22"/>
      <c r="U8" s="37">
        <f t="shared" ref="U8:U17" si="0">((SUM(I8:Q8)+(SUM(R8:S8)*1.05))*G8)</f>
        <v>0</v>
      </c>
      <c r="V8" s="31">
        <f t="shared" ref="V8:V17" si="1">SUM(I8:S8)*F8</f>
        <v>0</v>
      </c>
    </row>
    <row r="9" spans="2:22" s="31" customFormat="1" ht="59" customHeight="1">
      <c r="B9" s="44" t="s">
        <v>288</v>
      </c>
      <c r="C9" s="35" t="s">
        <v>289</v>
      </c>
      <c r="D9" s="35" t="s">
        <v>287</v>
      </c>
      <c r="E9" s="35"/>
      <c r="F9" s="35">
        <v>1</v>
      </c>
      <c r="G9" s="49">
        <v>142</v>
      </c>
      <c r="I9" s="106"/>
      <c r="J9" s="107"/>
      <c r="K9" s="108"/>
      <c r="L9" s="109"/>
      <c r="M9" s="110"/>
      <c r="N9" s="111"/>
      <c r="O9" s="119"/>
      <c r="P9" s="112"/>
      <c r="Q9" s="113"/>
      <c r="R9" s="121"/>
      <c r="S9" s="114"/>
      <c r="T9" s="23"/>
      <c r="U9" s="37">
        <f t="shared" si="0"/>
        <v>0</v>
      </c>
      <c r="V9" s="31">
        <f t="shared" si="1"/>
        <v>0</v>
      </c>
    </row>
    <row r="10" spans="2:22" s="31" customFormat="1" ht="60" customHeight="1">
      <c r="B10" s="44" t="s">
        <v>290</v>
      </c>
      <c r="C10" s="35" t="s">
        <v>291</v>
      </c>
      <c r="D10" s="35" t="s">
        <v>287</v>
      </c>
      <c r="E10" s="35"/>
      <c r="F10" s="35">
        <v>1</v>
      </c>
      <c r="G10" s="49">
        <v>153</v>
      </c>
      <c r="I10" s="106"/>
      <c r="J10" s="107"/>
      <c r="K10" s="108"/>
      <c r="L10" s="109"/>
      <c r="M10" s="110"/>
      <c r="N10" s="111"/>
      <c r="O10" s="119"/>
      <c r="P10" s="112"/>
      <c r="Q10" s="113"/>
      <c r="R10" s="121"/>
      <c r="S10" s="114"/>
      <c r="T10" s="23"/>
      <c r="U10" s="37">
        <f t="shared" si="0"/>
        <v>0</v>
      </c>
      <c r="V10" s="31">
        <f t="shared" si="1"/>
        <v>0</v>
      </c>
    </row>
    <row r="11" spans="2:22" s="31" customFormat="1" ht="61" customHeight="1">
      <c r="B11" s="44" t="s">
        <v>292</v>
      </c>
      <c r="C11" s="35" t="s">
        <v>293</v>
      </c>
      <c r="D11" s="35" t="s">
        <v>287</v>
      </c>
      <c r="E11" s="35"/>
      <c r="F11" s="35">
        <v>1</v>
      </c>
      <c r="G11" s="49">
        <v>173</v>
      </c>
      <c r="I11" s="106"/>
      <c r="J11" s="107"/>
      <c r="K11" s="108"/>
      <c r="L11" s="109"/>
      <c r="M11" s="110"/>
      <c r="N11" s="111"/>
      <c r="O11" s="119"/>
      <c r="P11" s="112"/>
      <c r="Q11" s="113"/>
      <c r="R11" s="121"/>
      <c r="S11" s="114"/>
      <c r="T11" s="23"/>
      <c r="U11" s="37">
        <f t="shared" si="0"/>
        <v>0</v>
      </c>
      <c r="V11" s="31">
        <f t="shared" si="1"/>
        <v>0</v>
      </c>
    </row>
    <row r="12" spans="2:22" s="31" customFormat="1" ht="59" customHeight="1">
      <c r="B12" s="44" t="s">
        <v>294</v>
      </c>
      <c r="C12" s="35" t="s">
        <v>295</v>
      </c>
      <c r="D12" s="35" t="s">
        <v>287</v>
      </c>
      <c r="E12" s="35"/>
      <c r="F12" s="35">
        <v>1</v>
      </c>
      <c r="G12" s="49">
        <v>174</v>
      </c>
      <c r="I12" s="106"/>
      <c r="J12" s="107"/>
      <c r="K12" s="108"/>
      <c r="L12" s="109"/>
      <c r="M12" s="110"/>
      <c r="N12" s="111"/>
      <c r="O12" s="119"/>
      <c r="P12" s="112"/>
      <c r="Q12" s="113"/>
      <c r="R12" s="121"/>
      <c r="S12" s="114"/>
      <c r="T12" s="23"/>
      <c r="U12" s="37">
        <f t="shared" si="0"/>
        <v>0</v>
      </c>
      <c r="V12" s="31">
        <f t="shared" si="1"/>
        <v>0</v>
      </c>
    </row>
    <row r="13" spans="2:22" s="31" customFormat="1" ht="64" customHeight="1">
      <c r="B13" s="44" t="s">
        <v>296</v>
      </c>
      <c r="C13" s="35" t="s">
        <v>297</v>
      </c>
      <c r="D13" s="35" t="s">
        <v>298</v>
      </c>
      <c r="E13" s="35"/>
      <c r="F13" s="35">
        <v>1</v>
      </c>
      <c r="G13" s="49">
        <v>180</v>
      </c>
      <c r="I13" s="106"/>
      <c r="J13" s="107"/>
      <c r="K13" s="108"/>
      <c r="L13" s="109"/>
      <c r="M13" s="110"/>
      <c r="N13" s="111"/>
      <c r="O13" s="119"/>
      <c r="P13" s="112"/>
      <c r="Q13" s="113"/>
      <c r="R13" s="121"/>
      <c r="S13" s="114"/>
      <c r="T13" s="23"/>
      <c r="U13" s="37">
        <f t="shared" si="0"/>
        <v>0</v>
      </c>
      <c r="V13" s="31">
        <f t="shared" si="1"/>
        <v>0</v>
      </c>
    </row>
    <row r="14" spans="2:22" s="31" customFormat="1" ht="61" customHeight="1">
      <c r="B14" s="44" t="s">
        <v>299</v>
      </c>
      <c r="C14" s="35" t="s">
        <v>300</v>
      </c>
      <c r="D14" s="35" t="s">
        <v>298</v>
      </c>
      <c r="E14" s="35"/>
      <c r="F14" s="35">
        <v>1</v>
      </c>
      <c r="G14" s="49">
        <v>206</v>
      </c>
      <c r="I14" s="106"/>
      <c r="J14" s="107"/>
      <c r="K14" s="108"/>
      <c r="L14" s="109"/>
      <c r="M14" s="110"/>
      <c r="N14" s="111"/>
      <c r="O14" s="119"/>
      <c r="P14" s="112"/>
      <c r="Q14" s="113"/>
      <c r="R14" s="121"/>
      <c r="S14" s="114"/>
      <c r="T14" s="23"/>
      <c r="U14" s="37">
        <f t="shared" si="0"/>
        <v>0</v>
      </c>
      <c r="V14" s="31">
        <f t="shared" si="1"/>
        <v>0</v>
      </c>
    </row>
    <row r="15" spans="2:22" s="31" customFormat="1" ht="61" customHeight="1">
      <c r="B15" s="44" t="s">
        <v>301</v>
      </c>
      <c r="C15" s="35" t="s">
        <v>302</v>
      </c>
      <c r="D15" s="35" t="s">
        <v>303</v>
      </c>
      <c r="E15" s="35"/>
      <c r="F15" s="35">
        <v>1</v>
      </c>
      <c r="G15" s="49">
        <v>215</v>
      </c>
      <c r="I15" s="106"/>
      <c r="J15" s="107"/>
      <c r="K15" s="108"/>
      <c r="L15" s="109"/>
      <c r="M15" s="110"/>
      <c r="N15" s="111"/>
      <c r="O15" s="119"/>
      <c r="P15" s="112"/>
      <c r="Q15" s="113"/>
      <c r="R15" s="121"/>
      <c r="S15" s="114"/>
      <c r="T15" s="23"/>
      <c r="U15" s="37">
        <f t="shared" si="0"/>
        <v>0</v>
      </c>
      <c r="V15" s="31">
        <f t="shared" si="1"/>
        <v>0</v>
      </c>
    </row>
    <row r="16" spans="2:22" s="31" customFormat="1" ht="59" customHeight="1">
      <c r="B16" s="44" t="s">
        <v>304</v>
      </c>
      <c r="C16" s="35" t="s">
        <v>305</v>
      </c>
      <c r="D16" s="35" t="s">
        <v>303</v>
      </c>
      <c r="E16" s="35"/>
      <c r="F16" s="35">
        <v>1</v>
      </c>
      <c r="G16" s="49">
        <v>220</v>
      </c>
      <c r="I16" s="106"/>
      <c r="J16" s="107"/>
      <c r="K16" s="108"/>
      <c r="L16" s="109"/>
      <c r="M16" s="110"/>
      <c r="N16" s="111"/>
      <c r="O16" s="119"/>
      <c r="P16" s="112"/>
      <c r="Q16" s="113"/>
      <c r="R16" s="121"/>
      <c r="S16" s="114"/>
      <c r="T16" s="23"/>
      <c r="U16" s="37">
        <f t="shared" si="0"/>
        <v>0</v>
      </c>
      <c r="V16" s="31">
        <f t="shared" si="1"/>
        <v>0</v>
      </c>
    </row>
    <row r="17" spans="2:22" s="31" customFormat="1" ht="68" customHeight="1" thickBot="1">
      <c r="B17" s="46" t="s">
        <v>306</v>
      </c>
      <c r="C17" s="47" t="s">
        <v>307</v>
      </c>
      <c r="D17" s="47" t="s">
        <v>303</v>
      </c>
      <c r="E17" s="47"/>
      <c r="F17" s="47">
        <v>1</v>
      </c>
      <c r="G17" s="237">
        <v>300</v>
      </c>
      <c r="I17" s="255"/>
      <c r="J17" s="256"/>
      <c r="K17" s="257"/>
      <c r="L17" s="258"/>
      <c r="M17" s="259"/>
      <c r="N17" s="260"/>
      <c r="O17" s="261"/>
      <c r="P17" s="262"/>
      <c r="Q17" s="263"/>
      <c r="R17" s="264"/>
      <c r="S17" s="265"/>
      <c r="T17" s="24"/>
      <c r="U17" s="37">
        <f t="shared" si="0"/>
        <v>0</v>
      </c>
      <c r="V17" s="31">
        <f t="shared" si="1"/>
        <v>0</v>
      </c>
    </row>
    <row r="18" spans="2:22" ht="24" thickBot="1">
      <c r="I18" s="115"/>
      <c r="J18" s="115"/>
      <c r="K18" s="116"/>
      <c r="L18" s="116"/>
      <c r="M18" s="116"/>
      <c r="N18" s="117"/>
      <c r="O18" s="122"/>
      <c r="P18" s="118"/>
      <c r="Q18" s="117"/>
      <c r="R18" s="122"/>
      <c r="S18" s="117"/>
      <c r="T18" s="25"/>
      <c r="U18" s="2"/>
      <c r="V18" s="1"/>
    </row>
    <row r="19" spans="2:22" s="31" customFormat="1" ht="61" customHeight="1">
      <c r="B19" s="41" t="s">
        <v>308</v>
      </c>
      <c r="C19" s="42" t="s">
        <v>309</v>
      </c>
      <c r="D19" s="42" t="s">
        <v>287</v>
      </c>
      <c r="E19" s="42"/>
      <c r="F19" s="42">
        <v>1</v>
      </c>
      <c r="G19" s="43">
        <v>174</v>
      </c>
      <c r="I19" s="97"/>
      <c r="J19" s="98"/>
      <c r="K19" s="99"/>
      <c r="L19" s="100"/>
      <c r="M19" s="101"/>
      <c r="N19" s="102"/>
      <c r="O19" s="124"/>
      <c r="P19" s="103"/>
      <c r="Q19" s="104"/>
      <c r="R19" s="120"/>
      <c r="S19" s="105"/>
      <c r="T19" s="22"/>
      <c r="U19" s="37">
        <f t="shared" ref="U19:U28" si="2">((SUM(I19:Q19)+(SUM(R19:S19)*1.05))*G19)</f>
        <v>0</v>
      </c>
      <c r="V19" s="31">
        <f t="shared" ref="V19:V28" si="3">SUM(I19:S19)*F19</f>
        <v>0</v>
      </c>
    </row>
    <row r="20" spans="2:22" s="31" customFormat="1" ht="59" customHeight="1">
      <c r="B20" s="44" t="s">
        <v>310</v>
      </c>
      <c r="C20" s="35" t="s">
        <v>311</v>
      </c>
      <c r="D20" s="35" t="s">
        <v>287</v>
      </c>
      <c r="E20" s="35"/>
      <c r="F20" s="35">
        <v>1</v>
      </c>
      <c r="G20" s="49">
        <v>172</v>
      </c>
      <c r="I20" s="106"/>
      <c r="J20" s="107"/>
      <c r="K20" s="108"/>
      <c r="L20" s="109"/>
      <c r="M20" s="110"/>
      <c r="N20" s="111"/>
      <c r="O20" s="119"/>
      <c r="P20" s="112"/>
      <c r="Q20" s="113"/>
      <c r="R20" s="121"/>
      <c r="S20" s="114"/>
      <c r="T20" s="23"/>
      <c r="U20" s="37">
        <f t="shared" si="2"/>
        <v>0</v>
      </c>
      <c r="V20" s="31">
        <f t="shared" si="3"/>
        <v>0</v>
      </c>
    </row>
    <row r="21" spans="2:22" s="31" customFormat="1" ht="60" customHeight="1">
      <c r="B21" s="44" t="s">
        <v>312</v>
      </c>
      <c r="C21" s="35" t="s">
        <v>313</v>
      </c>
      <c r="D21" s="35" t="s">
        <v>287</v>
      </c>
      <c r="E21" s="35"/>
      <c r="F21" s="35">
        <v>1</v>
      </c>
      <c r="G21" s="49">
        <v>188</v>
      </c>
      <c r="I21" s="106"/>
      <c r="J21" s="107"/>
      <c r="K21" s="108"/>
      <c r="L21" s="109"/>
      <c r="M21" s="110"/>
      <c r="N21" s="111"/>
      <c r="O21" s="119"/>
      <c r="P21" s="112"/>
      <c r="Q21" s="113"/>
      <c r="R21" s="121"/>
      <c r="S21" s="114"/>
      <c r="T21" s="23"/>
      <c r="U21" s="37">
        <f t="shared" si="2"/>
        <v>0</v>
      </c>
      <c r="V21" s="31">
        <f t="shared" si="3"/>
        <v>0</v>
      </c>
    </row>
    <row r="22" spans="2:22" s="31" customFormat="1" ht="61" customHeight="1">
      <c r="B22" s="44" t="s">
        <v>314</v>
      </c>
      <c r="C22" s="35" t="s">
        <v>315</v>
      </c>
      <c r="D22" s="35" t="s">
        <v>287</v>
      </c>
      <c r="E22" s="35"/>
      <c r="F22" s="35">
        <v>1</v>
      </c>
      <c r="G22" s="49">
        <v>219</v>
      </c>
      <c r="I22" s="106"/>
      <c r="J22" s="107"/>
      <c r="K22" s="108"/>
      <c r="L22" s="109"/>
      <c r="M22" s="110"/>
      <c r="N22" s="111"/>
      <c r="O22" s="119"/>
      <c r="P22" s="112"/>
      <c r="Q22" s="113"/>
      <c r="R22" s="121"/>
      <c r="S22" s="114"/>
      <c r="T22" s="23"/>
      <c r="U22" s="37">
        <f t="shared" si="2"/>
        <v>0</v>
      </c>
      <c r="V22" s="31">
        <f t="shared" si="3"/>
        <v>0</v>
      </c>
    </row>
    <row r="23" spans="2:22" s="31" customFormat="1" ht="59" customHeight="1">
      <c r="B23" s="44" t="s">
        <v>316</v>
      </c>
      <c r="C23" s="35" t="s">
        <v>317</v>
      </c>
      <c r="D23" s="35" t="s">
        <v>287</v>
      </c>
      <c r="E23" s="35"/>
      <c r="F23" s="35">
        <v>1</v>
      </c>
      <c r="G23" s="49">
        <v>221</v>
      </c>
      <c r="I23" s="106"/>
      <c r="J23" s="107"/>
      <c r="K23" s="108"/>
      <c r="L23" s="109"/>
      <c r="M23" s="110"/>
      <c r="N23" s="111"/>
      <c r="O23" s="119"/>
      <c r="P23" s="112"/>
      <c r="Q23" s="113"/>
      <c r="R23" s="121"/>
      <c r="S23" s="114"/>
      <c r="T23" s="23"/>
      <c r="U23" s="37">
        <f t="shared" si="2"/>
        <v>0</v>
      </c>
      <c r="V23" s="31">
        <f t="shared" si="3"/>
        <v>0</v>
      </c>
    </row>
    <row r="24" spans="2:22" s="31" customFormat="1" ht="64" customHeight="1">
      <c r="B24" s="44" t="s">
        <v>318</v>
      </c>
      <c r="C24" s="35" t="s">
        <v>319</v>
      </c>
      <c r="D24" s="35" t="s">
        <v>298</v>
      </c>
      <c r="E24" s="35"/>
      <c r="F24" s="35">
        <v>1</v>
      </c>
      <c r="G24" s="49">
        <v>220</v>
      </c>
      <c r="I24" s="106"/>
      <c r="J24" s="107"/>
      <c r="K24" s="108"/>
      <c r="L24" s="109"/>
      <c r="M24" s="110"/>
      <c r="N24" s="111"/>
      <c r="O24" s="119"/>
      <c r="P24" s="112"/>
      <c r="Q24" s="113"/>
      <c r="R24" s="121"/>
      <c r="S24" s="114"/>
      <c r="T24" s="23"/>
      <c r="U24" s="37">
        <f t="shared" si="2"/>
        <v>0</v>
      </c>
      <c r="V24" s="31">
        <f t="shared" si="3"/>
        <v>0</v>
      </c>
    </row>
    <row r="25" spans="2:22" s="31" customFormat="1" ht="61" customHeight="1">
      <c r="B25" s="44" t="s">
        <v>320</v>
      </c>
      <c r="C25" s="35" t="s">
        <v>321</v>
      </c>
      <c r="D25" s="35" t="s">
        <v>298</v>
      </c>
      <c r="E25" s="35"/>
      <c r="F25" s="35">
        <v>1</v>
      </c>
      <c r="G25" s="49">
        <v>248</v>
      </c>
      <c r="I25" s="106"/>
      <c r="J25" s="107"/>
      <c r="K25" s="108"/>
      <c r="L25" s="109"/>
      <c r="M25" s="110"/>
      <c r="N25" s="111"/>
      <c r="O25" s="119"/>
      <c r="P25" s="112"/>
      <c r="Q25" s="113"/>
      <c r="R25" s="121"/>
      <c r="S25" s="114"/>
      <c r="T25" s="23"/>
      <c r="U25" s="37">
        <f t="shared" si="2"/>
        <v>0</v>
      </c>
      <c r="V25" s="31">
        <f t="shared" si="3"/>
        <v>0</v>
      </c>
    </row>
    <row r="26" spans="2:22" s="31" customFormat="1" ht="66" customHeight="1">
      <c r="B26" s="44" t="s">
        <v>322</v>
      </c>
      <c r="C26" s="35" t="s">
        <v>323</v>
      </c>
      <c r="D26" s="35" t="s">
        <v>303</v>
      </c>
      <c r="E26" s="35"/>
      <c r="F26" s="35">
        <v>1</v>
      </c>
      <c r="G26" s="49">
        <v>271</v>
      </c>
      <c r="I26" s="106"/>
      <c r="J26" s="107"/>
      <c r="K26" s="108"/>
      <c r="L26" s="109"/>
      <c r="M26" s="110"/>
      <c r="N26" s="111"/>
      <c r="O26" s="119"/>
      <c r="P26" s="112"/>
      <c r="Q26" s="113"/>
      <c r="R26" s="121"/>
      <c r="S26" s="114"/>
      <c r="T26" s="23"/>
      <c r="U26" s="37">
        <f t="shared" si="2"/>
        <v>0</v>
      </c>
      <c r="V26" s="31">
        <f t="shared" si="3"/>
        <v>0</v>
      </c>
    </row>
    <row r="27" spans="2:22" s="31" customFormat="1" ht="64" customHeight="1">
      <c r="B27" s="44" t="s">
        <v>324</v>
      </c>
      <c r="C27" s="35" t="s">
        <v>325</v>
      </c>
      <c r="D27" s="35" t="s">
        <v>303</v>
      </c>
      <c r="E27" s="35"/>
      <c r="F27" s="35">
        <v>1</v>
      </c>
      <c r="G27" s="49">
        <v>278</v>
      </c>
      <c r="I27" s="106"/>
      <c r="J27" s="107"/>
      <c r="K27" s="108"/>
      <c r="L27" s="109"/>
      <c r="M27" s="110"/>
      <c r="N27" s="111"/>
      <c r="O27" s="119"/>
      <c r="P27" s="112"/>
      <c r="Q27" s="113"/>
      <c r="R27" s="121"/>
      <c r="S27" s="114"/>
      <c r="T27" s="23"/>
      <c r="U27" s="37">
        <f t="shared" si="2"/>
        <v>0</v>
      </c>
      <c r="V27" s="31">
        <f t="shared" si="3"/>
        <v>0</v>
      </c>
    </row>
    <row r="28" spans="2:22" s="31" customFormat="1" ht="72" customHeight="1" thickBot="1">
      <c r="B28" s="46" t="s">
        <v>326</v>
      </c>
      <c r="C28" s="47" t="s">
        <v>327</v>
      </c>
      <c r="D28" s="47" t="s">
        <v>303</v>
      </c>
      <c r="E28" s="47"/>
      <c r="F28" s="47">
        <v>1</v>
      </c>
      <c r="G28" s="237">
        <v>386</v>
      </c>
      <c r="I28" s="255"/>
      <c r="J28" s="256"/>
      <c r="K28" s="257"/>
      <c r="L28" s="258"/>
      <c r="M28" s="259"/>
      <c r="N28" s="260"/>
      <c r="O28" s="261"/>
      <c r="P28" s="262"/>
      <c r="Q28" s="263"/>
      <c r="R28" s="264"/>
      <c r="S28" s="265"/>
      <c r="T28" s="24"/>
      <c r="U28" s="37">
        <f t="shared" si="2"/>
        <v>0</v>
      </c>
      <c r="V28" s="31">
        <f t="shared" si="3"/>
        <v>0</v>
      </c>
    </row>
    <row r="29" spans="2:22">
      <c r="U29" s="1"/>
    </row>
    <row r="30" spans="2:22">
      <c r="O30" s="123"/>
      <c r="U30" s="1"/>
    </row>
    <row r="31" spans="2:22">
      <c r="U31" s="1"/>
    </row>
  </sheetData>
  <conditionalFormatting sqref="I8:I28">
    <cfRule type="cellIs" dxfId="9" priority="13" operator="greaterThan">
      <formula>0</formula>
    </cfRule>
  </conditionalFormatting>
  <conditionalFormatting sqref="J8:J28">
    <cfRule type="cellIs" dxfId="8" priority="12" operator="greaterThan">
      <formula>0</formula>
    </cfRule>
  </conditionalFormatting>
  <conditionalFormatting sqref="K8:K28">
    <cfRule type="cellIs" dxfId="7" priority="11" operator="greaterThan">
      <formula>0</formula>
    </cfRule>
  </conditionalFormatting>
  <conditionalFormatting sqref="L8:L28">
    <cfRule type="cellIs" dxfId="6" priority="10" operator="greaterThan">
      <formula>0</formula>
    </cfRule>
  </conditionalFormatting>
  <conditionalFormatting sqref="M8:M28">
    <cfRule type="cellIs" dxfId="5" priority="9" operator="greaterThan">
      <formula>0</formula>
    </cfRule>
  </conditionalFormatting>
  <conditionalFormatting sqref="N8:N28">
    <cfRule type="cellIs" dxfId="4" priority="8" operator="greaterThan">
      <formula>0</formula>
    </cfRule>
  </conditionalFormatting>
  <conditionalFormatting sqref="O8:O28">
    <cfRule type="cellIs" dxfId="3" priority="7" operator="greaterThan">
      <formula>0</formula>
    </cfRule>
  </conditionalFormatting>
  <conditionalFormatting sqref="P8:P28">
    <cfRule type="cellIs" dxfId="2" priority="5" operator="greaterThan">
      <formula>0</formula>
    </cfRule>
  </conditionalFormatting>
  <conditionalFormatting sqref="R8:R28">
    <cfRule type="cellIs" dxfId="1" priority="2" operator="greaterThan">
      <formula>0</formula>
    </cfRule>
  </conditionalFormatting>
  <conditionalFormatting sqref="S8:S28">
    <cfRule type="cellIs" dxfId="0" priority="1" operator="greaterThan">
      <formula>0</formula>
    </cfRule>
  </conditionalFormatting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E5F38-725D-8942-AFD5-8EBD793C8CE7}">
  <sheetPr codeName="Tabelle5"/>
  <dimension ref="B1:K70"/>
  <sheetViews>
    <sheetView showGridLines="0" zoomScale="97" workbookViewId="0">
      <selection activeCell="I6" sqref="I6"/>
    </sheetView>
  </sheetViews>
  <sheetFormatPr baseColWidth="10" defaultColWidth="11" defaultRowHeight="16"/>
  <cols>
    <col min="1" max="1" width="5.6640625" customWidth="1"/>
    <col min="2" max="2" width="17.33203125" customWidth="1"/>
    <col min="3" max="3" width="32.5" customWidth="1"/>
    <col min="4" max="4" width="35.33203125" customWidth="1"/>
    <col min="5" max="5" width="28" customWidth="1"/>
    <col min="6" max="6" width="30.1640625" customWidth="1"/>
    <col min="7" max="7" width="14.33203125" customWidth="1"/>
    <col min="8" max="8" width="10.83203125" style="15" customWidth="1"/>
    <col min="9" max="9" width="16.5" customWidth="1"/>
    <col min="10" max="10" width="18.33203125" style="37" customWidth="1"/>
    <col min="11" max="11" width="27.6640625" customWidth="1"/>
  </cols>
  <sheetData>
    <row r="1" spans="2:11" ht="34">
      <c r="B1" s="17" t="s">
        <v>328</v>
      </c>
    </row>
    <row r="2" spans="2:11" ht="21">
      <c r="I2" s="61" t="s">
        <v>329</v>
      </c>
      <c r="J2" s="70">
        <f>SUM(J5:J68)</f>
        <v>0</v>
      </c>
      <c r="K2" s="68"/>
    </row>
    <row r="3" spans="2:11" ht="21">
      <c r="I3" s="61" t="s">
        <v>330</v>
      </c>
      <c r="J3" s="71">
        <f>SUM(I6:I68)</f>
        <v>0</v>
      </c>
      <c r="K3" s="69"/>
    </row>
    <row r="4" spans="2:11" ht="17" thickBot="1">
      <c r="J4" s="52"/>
    </row>
    <row r="5" spans="2:11" ht="45" thickBot="1">
      <c r="B5" s="54" t="s">
        <v>24</v>
      </c>
      <c r="C5" s="55" t="s">
        <v>331</v>
      </c>
      <c r="D5" s="55" t="s">
        <v>27</v>
      </c>
      <c r="E5" s="55" t="s">
        <v>332</v>
      </c>
      <c r="F5" s="55" t="s">
        <v>333</v>
      </c>
      <c r="G5" s="63" t="s">
        <v>334</v>
      </c>
      <c r="H5" s="64" t="s">
        <v>29</v>
      </c>
      <c r="I5" s="56" t="s">
        <v>335</v>
      </c>
      <c r="J5" s="60" t="s">
        <v>45</v>
      </c>
    </row>
    <row r="6" spans="2:11" s="31" customFormat="1" ht="61" customHeight="1">
      <c r="B6" s="57" t="s">
        <v>336</v>
      </c>
      <c r="C6" s="53" t="s">
        <v>337</v>
      </c>
      <c r="D6" s="53"/>
      <c r="E6" s="53" t="s">
        <v>338</v>
      </c>
      <c r="F6" s="53"/>
      <c r="H6" s="62">
        <v>20</v>
      </c>
      <c r="I6" s="58"/>
      <c r="J6" s="52">
        <f t="shared" ref="J6:J22" si="0">H6*I6</f>
        <v>0</v>
      </c>
    </row>
    <row r="7" spans="2:11" s="31" customFormat="1" ht="63" customHeight="1">
      <c r="B7" s="44" t="s">
        <v>339</v>
      </c>
      <c r="C7" s="35" t="s">
        <v>340</v>
      </c>
      <c r="D7" s="35"/>
      <c r="E7" s="35" t="s">
        <v>338</v>
      </c>
      <c r="F7" s="35"/>
      <c r="H7" s="40">
        <v>21.5</v>
      </c>
      <c r="I7" s="59"/>
      <c r="J7" s="52">
        <f t="shared" si="0"/>
        <v>0</v>
      </c>
    </row>
    <row r="8" spans="2:11" s="31" customFormat="1" ht="63" customHeight="1">
      <c r="B8" s="44" t="s">
        <v>341</v>
      </c>
      <c r="C8" s="35" t="s">
        <v>342</v>
      </c>
      <c r="D8" s="35"/>
      <c r="E8" s="35" t="s">
        <v>338</v>
      </c>
      <c r="F8" s="35"/>
      <c r="H8" s="40">
        <v>23</v>
      </c>
      <c r="I8" s="59"/>
      <c r="J8" s="52">
        <f t="shared" si="0"/>
        <v>0</v>
      </c>
    </row>
    <row r="9" spans="2:11" s="31" customFormat="1" ht="62" customHeight="1">
      <c r="B9" s="44" t="s">
        <v>343</v>
      </c>
      <c r="C9" s="35" t="s">
        <v>344</v>
      </c>
      <c r="D9" s="35"/>
      <c r="E9" s="35" t="s">
        <v>338</v>
      </c>
      <c r="F9" s="35"/>
      <c r="H9" s="40">
        <v>25.5</v>
      </c>
      <c r="I9" s="59"/>
      <c r="J9" s="52">
        <f t="shared" si="0"/>
        <v>0</v>
      </c>
    </row>
    <row r="10" spans="2:11" s="31" customFormat="1" ht="66" customHeight="1">
      <c r="B10" s="44" t="s">
        <v>345</v>
      </c>
      <c r="C10" s="35" t="s">
        <v>346</v>
      </c>
      <c r="D10" s="35"/>
      <c r="E10" s="35" t="s">
        <v>347</v>
      </c>
      <c r="F10" s="35"/>
      <c r="H10" s="40">
        <v>74.8</v>
      </c>
      <c r="I10" s="59"/>
      <c r="J10" s="52">
        <f t="shared" si="0"/>
        <v>0</v>
      </c>
    </row>
    <row r="11" spans="2:11" s="31" customFormat="1" ht="63" customHeight="1">
      <c r="B11" s="44" t="s">
        <v>348</v>
      </c>
      <c r="C11" s="35" t="s">
        <v>349</v>
      </c>
      <c r="D11" s="35"/>
      <c r="E11" s="35" t="s">
        <v>347</v>
      </c>
      <c r="F11" s="35"/>
      <c r="H11" s="40">
        <v>142</v>
      </c>
      <c r="I11" s="59"/>
      <c r="J11" s="52">
        <f t="shared" si="0"/>
        <v>0</v>
      </c>
    </row>
    <row r="12" spans="2:11" s="31" customFormat="1">
      <c r="B12" s="44" t="s">
        <v>350</v>
      </c>
      <c r="C12" s="35" t="s">
        <v>351</v>
      </c>
      <c r="D12" s="35" t="s">
        <v>352</v>
      </c>
      <c r="E12" s="35" t="s">
        <v>338</v>
      </c>
      <c r="F12" s="35" t="s">
        <v>353</v>
      </c>
      <c r="H12" s="40">
        <v>17.5</v>
      </c>
      <c r="I12" s="59"/>
      <c r="J12" s="52">
        <f t="shared" si="0"/>
        <v>0</v>
      </c>
    </row>
    <row r="13" spans="2:11" s="31" customFormat="1">
      <c r="B13" s="44" t="s">
        <v>354</v>
      </c>
      <c r="C13" s="35" t="s">
        <v>351</v>
      </c>
      <c r="D13" s="35" t="s">
        <v>352</v>
      </c>
      <c r="E13" s="35" t="s">
        <v>338</v>
      </c>
      <c r="F13" s="35" t="s">
        <v>355</v>
      </c>
      <c r="G13" s="65" t="s">
        <v>356</v>
      </c>
      <c r="H13" s="40">
        <v>28</v>
      </c>
      <c r="I13" s="59"/>
      <c r="J13" s="52">
        <f t="shared" si="0"/>
        <v>0</v>
      </c>
    </row>
    <row r="14" spans="2:11" s="31" customFormat="1">
      <c r="B14" s="44" t="s">
        <v>357</v>
      </c>
      <c r="C14" s="35" t="s">
        <v>351</v>
      </c>
      <c r="D14" s="35" t="s">
        <v>352</v>
      </c>
      <c r="E14" s="35" t="s">
        <v>338</v>
      </c>
      <c r="F14" s="35" t="s">
        <v>358</v>
      </c>
      <c r="H14" s="40">
        <v>20.5</v>
      </c>
      <c r="I14" s="59"/>
      <c r="J14" s="52">
        <f t="shared" si="0"/>
        <v>0</v>
      </c>
    </row>
    <row r="15" spans="2:11" s="31" customFormat="1" ht="17" customHeight="1">
      <c r="B15" s="44" t="s">
        <v>359</v>
      </c>
      <c r="C15" s="35" t="s">
        <v>360</v>
      </c>
      <c r="D15" s="35" t="s">
        <v>352</v>
      </c>
      <c r="E15" s="35" t="s">
        <v>338</v>
      </c>
      <c r="F15" s="35" t="s">
        <v>353</v>
      </c>
      <c r="H15" s="40">
        <v>20.5</v>
      </c>
      <c r="I15" s="59"/>
      <c r="J15" s="52">
        <f t="shared" si="0"/>
        <v>0</v>
      </c>
    </row>
    <row r="16" spans="2:11" s="31" customFormat="1">
      <c r="B16" s="44" t="s">
        <v>361</v>
      </c>
      <c r="C16" s="35" t="s">
        <v>360</v>
      </c>
      <c r="D16" s="35" t="s">
        <v>352</v>
      </c>
      <c r="E16" s="35" t="s">
        <v>338</v>
      </c>
      <c r="F16" s="35" t="s">
        <v>355</v>
      </c>
      <c r="G16" s="65" t="s">
        <v>356</v>
      </c>
      <c r="H16" s="40">
        <v>32</v>
      </c>
      <c r="I16" s="59"/>
      <c r="J16" s="52">
        <f t="shared" si="0"/>
        <v>0</v>
      </c>
    </row>
    <row r="17" spans="2:10" s="31" customFormat="1">
      <c r="B17" s="44" t="s">
        <v>362</v>
      </c>
      <c r="C17" s="35" t="s">
        <v>360</v>
      </c>
      <c r="D17" s="35" t="s">
        <v>352</v>
      </c>
      <c r="E17" s="35" t="s">
        <v>338</v>
      </c>
      <c r="F17" s="35" t="s">
        <v>358</v>
      </c>
      <c r="H17" s="40">
        <v>23.5</v>
      </c>
      <c r="I17" s="59"/>
      <c r="J17" s="52">
        <f t="shared" si="0"/>
        <v>0</v>
      </c>
    </row>
    <row r="18" spans="2:10" s="31" customFormat="1">
      <c r="B18" s="44" t="s">
        <v>363</v>
      </c>
      <c r="C18" s="35" t="s">
        <v>364</v>
      </c>
      <c r="D18" s="35" t="s">
        <v>352</v>
      </c>
      <c r="E18" s="35" t="s">
        <v>338</v>
      </c>
      <c r="F18" s="35" t="s">
        <v>353</v>
      </c>
      <c r="H18" s="40">
        <v>23.5</v>
      </c>
      <c r="I18" s="59"/>
      <c r="J18" s="52">
        <f t="shared" si="0"/>
        <v>0</v>
      </c>
    </row>
    <row r="19" spans="2:10" s="31" customFormat="1">
      <c r="B19" s="44" t="s">
        <v>365</v>
      </c>
      <c r="C19" s="35" t="s">
        <v>364</v>
      </c>
      <c r="D19" s="35" t="s">
        <v>352</v>
      </c>
      <c r="E19" s="35" t="s">
        <v>338</v>
      </c>
      <c r="F19" s="35" t="s">
        <v>355</v>
      </c>
      <c r="G19" s="65" t="s">
        <v>356</v>
      </c>
      <c r="H19" s="40">
        <v>36</v>
      </c>
      <c r="I19" s="59"/>
      <c r="J19" s="52">
        <f t="shared" si="0"/>
        <v>0</v>
      </c>
    </row>
    <row r="20" spans="2:10" s="31" customFormat="1">
      <c r="B20" s="44" t="s">
        <v>366</v>
      </c>
      <c r="C20" s="35" t="s">
        <v>364</v>
      </c>
      <c r="D20" s="35" t="s">
        <v>352</v>
      </c>
      <c r="E20" s="35" t="s">
        <v>338</v>
      </c>
      <c r="F20" s="35" t="s">
        <v>358</v>
      </c>
      <c r="H20" s="40">
        <v>26.5</v>
      </c>
      <c r="I20" s="59"/>
      <c r="J20" s="52">
        <f t="shared" si="0"/>
        <v>0</v>
      </c>
    </row>
    <row r="21" spans="2:10" s="31" customFormat="1" ht="17" customHeight="1">
      <c r="B21" s="44" t="s">
        <v>367</v>
      </c>
      <c r="C21" s="35" t="s">
        <v>368</v>
      </c>
      <c r="D21" s="35" t="s">
        <v>352</v>
      </c>
      <c r="E21" s="35" t="s">
        <v>338</v>
      </c>
      <c r="F21" s="35" t="s">
        <v>353</v>
      </c>
      <c r="H21" s="40">
        <v>29.5</v>
      </c>
      <c r="I21" s="59"/>
      <c r="J21" s="52">
        <f t="shared" si="0"/>
        <v>0</v>
      </c>
    </row>
    <row r="22" spans="2:10" s="31" customFormat="1">
      <c r="B22" s="44" t="s">
        <v>369</v>
      </c>
      <c r="C22" s="35" t="s">
        <v>368</v>
      </c>
      <c r="D22" s="35" t="s">
        <v>352</v>
      </c>
      <c r="E22" s="35" t="s">
        <v>338</v>
      </c>
      <c r="F22" s="35" t="s">
        <v>355</v>
      </c>
      <c r="G22" s="65" t="s">
        <v>356</v>
      </c>
      <c r="H22" s="40">
        <v>47</v>
      </c>
      <c r="I22" s="59"/>
      <c r="J22" s="52">
        <f t="shared" si="0"/>
        <v>0</v>
      </c>
    </row>
    <row r="23" spans="2:10" s="31" customFormat="1">
      <c r="B23" s="241" t="s">
        <v>370</v>
      </c>
      <c r="C23" s="242" t="s">
        <v>368</v>
      </c>
      <c r="D23" s="242" t="s">
        <v>352</v>
      </c>
      <c r="E23" s="242" t="s">
        <v>338</v>
      </c>
      <c r="F23" s="242" t="s">
        <v>358</v>
      </c>
      <c r="H23" s="243">
        <v>32.5</v>
      </c>
      <c r="I23" s="244"/>
      <c r="J23" s="52">
        <f>H23*I23</f>
        <v>0</v>
      </c>
    </row>
    <row r="24" spans="2:10">
      <c r="B24" s="245" t="s">
        <v>371</v>
      </c>
      <c r="C24" s="35" t="s">
        <v>372</v>
      </c>
      <c r="D24" s="247"/>
      <c r="E24" s="35" t="s">
        <v>373</v>
      </c>
      <c r="F24" s="247" t="s">
        <v>374</v>
      </c>
      <c r="G24" s="247"/>
      <c r="H24" s="248">
        <v>7</v>
      </c>
      <c r="I24" s="247"/>
      <c r="J24" s="52">
        <f t="shared" ref="J24:J68" si="1">H24*I24</f>
        <v>0</v>
      </c>
    </row>
    <row r="25" spans="2:10">
      <c r="B25" s="245" t="s">
        <v>375</v>
      </c>
      <c r="C25" s="35" t="s">
        <v>372</v>
      </c>
      <c r="D25" s="247"/>
      <c r="E25" s="35" t="s">
        <v>373</v>
      </c>
      <c r="F25" s="247" t="s">
        <v>376</v>
      </c>
      <c r="G25" s="247"/>
      <c r="H25" s="248">
        <v>8</v>
      </c>
      <c r="I25" s="247"/>
      <c r="J25" s="52">
        <f t="shared" si="1"/>
        <v>0</v>
      </c>
    </row>
    <row r="26" spans="2:10">
      <c r="B26" s="245" t="s">
        <v>377</v>
      </c>
      <c r="C26" s="35" t="s">
        <v>378</v>
      </c>
      <c r="D26" s="247"/>
      <c r="E26" s="35" t="s">
        <v>373</v>
      </c>
      <c r="F26" s="247" t="s">
        <v>379</v>
      </c>
      <c r="G26" s="247"/>
      <c r="H26" s="248">
        <v>8</v>
      </c>
      <c r="I26" s="247"/>
      <c r="J26" s="52">
        <f t="shared" si="1"/>
        <v>0</v>
      </c>
    </row>
    <row r="27" spans="2:10">
      <c r="B27" s="245" t="s">
        <v>380</v>
      </c>
      <c r="C27" s="35" t="s">
        <v>372</v>
      </c>
      <c r="D27" s="247"/>
      <c r="E27" s="35" t="s">
        <v>373</v>
      </c>
      <c r="F27" s="247" t="s">
        <v>381</v>
      </c>
      <c r="G27" s="247"/>
      <c r="H27" s="248">
        <v>10</v>
      </c>
      <c r="I27" s="247"/>
      <c r="J27" s="52">
        <f t="shared" si="1"/>
        <v>0</v>
      </c>
    </row>
    <row r="28" spans="2:10">
      <c r="B28" s="245" t="s">
        <v>382</v>
      </c>
      <c r="C28" s="35" t="s">
        <v>378</v>
      </c>
      <c r="D28" s="247"/>
      <c r="E28" s="35" t="s">
        <v>373</v>
      </c>
      <c r="F28" s="247" t="s">
        <v>383</v>
      </c>
      <c r="G28" s="247"/>
      <c r="H28" s="248">
        <v>13</v>
      </c>
      <c r="I28" s="247"/>
      <c r="J28" s="52">
        <f t="shared" si="1"/>
        <v>0</v>
      </c>
    </row>
    <row r="29" spans="2:10">
      <c r="B29" s="245" t="s">
        <v>384</v>
      </c>
      <c r="C29" s="35" t="s">
        <v>372</v>
      </c>
      <c r="D29" s="247"/>
      <c r="E29" s="35" t="s">
        <v>373</v>
      </c>
      <c r="F29" s="247" t="s">
        <v>385</v>
      </c>
      <c r="G29" s="247"/>
      <c r="H29" s="248">
        <v>16</v>
      </c>
      <c r="I29" s="247"/>
      <c r="J29" s="52">
        <f t="shared" si="1"/>
        <v>0</v>
      </c>
    </row>
    <row r="30" spans="2:10">
      <c r="B30" s="245" t="s">
        <v>386</v>
      </c>
      <c r="C30" s="35" t="s">
        <v>378</v>
      </c>
      <c r="D30" s="247"/>
      <c r="E30" s="35" t="s">
        <v>373</v>
      </c>
      <c r="F30" s="247" t="s">
        <v>387</v>
      </c>
      <c r="G30" s="247"/>
      <c r="H30" s="248">
        <v>23</v>
      </c>
      <c r="I30" s="247"/>
      <c r="J30" s="52">
        <f t="shared" si="1"/>
        <v>0</v>
      </c>
    </row>
    <row r="31" spans="2:10">
      <c r="B31" s="245" t="s">
        <v>388</v>
      </c>
      <c r="C31" s="35" t="s">
        <v>372</v>
      </c>
      <c r="D31" s="247"/>
      <c r="E31" s="35" t="s">
        <v>373</v>
      </c>
      <c r="F31" s="247" t="s">
        <v>389</v>
      </c>
      <c r="G31" s="247"/>
      <c r="H31" s="248">
        <v>52</v>
      </c>
      <c r="I31" s="247"/>
      <c r="J31" s="52">
        <f t="shared" si="1"/>
        <v>0</v>
      </c>
    </row>
    <row r="32" spans="2:10">
      <c r="B32" s="245" t="s">
        <v>390</v>
      </c>
      <c r="C32" s="35" t="s">
        <v>378</v>
      </c>
      <c r="D32" s="247"/>
      <c r="E32" s="35" t="s">
        <v>373</v>
      </c>
      <c r="F32" s="247" t="s">
        <v>391</v>
      </c>
      <c r="G32" s="247"/>
      <c r="H32" s="248">
        <v>36</v>
      </c>
      <c r="I32" s="247"/>
      <c r="J32" s="52">
        <f t="shared" si="1"/>
        <v>0</v>
      </c>
    </row>
    <row r="33" spans="2:10">
      <c r="B33" s="245" t="s">
        <v>392</v>
      </c>
      <c r="C33" s="35" t="s">
        <v>378</v>
      </c>
      <c r="D33" s="247"/>
      <c r="E33" s="35" t="s">
        <v>373</v>
      </c>
      <c r="F33" s="247" t="s">
        <v>393</v>
      </c>
      <c r="G33" s="247"/>
      <c r="H33" s="248">
        <v>54</v>
      </c>
      <c r="I33" s="247"/>
      <c r="J33" s="52">
        <f t="shared" si="1"/>
        <v>0</v>
      </c>
    </row>
    <row r="34" spans="2:10">
      <c r="B34" s="35" t="s">
        <v>394</v>
      </c>
      <c r="C34" s="35" t="s">
        <v>395</v>
      </c>
      <c r="D34" s="247"/>
      <c r="E34" s="247"/>
      <c r="F34" s="247" t="s">
        <v>396</v>
      </c>
      <c r="G34" s="247"/>
      <c r="H34" s="248">
        <v>9</v>
      </c>
      <c r="I34" s="247"/>
      <c r="J34" s="52">
        <f t="shared" si="1"/>
        <v>0</v>
      </c>
    </row>
    <row r="35" spans="2:10">
      <c r="B35" s="35" t="s">
        <v>397</v>
      </c>
      <c r="C35" s="35" t="s">
        <v>398</v>
      </c>
      <c r="D35" s="247"/>
      <c r="E35" s="247"/>
      <c r="F35" s="247" t="s">
        <v>399</v>
      </c>
      <c r="G35" s="247"/>
      <c r="H35" s="248">
        <v>12</v>
      </c>
      <c r="I35" s="247"/>
      <c r="J35" s="52">
        <f t="shared" si="1"/>
        <v>0</v>
      </c>
    </row>
    <row r="36" spans="2:10">
      <c r="B36" s="35" t="s">
        <v>400</v>
      </c>
      <c r="C36" s="35" t="s">
        <v>401</v>
      </c>
      <c r="D36" s="247"/>
      <c r="E36" s="247"/>
      <c r="F36" s="247" t="s">
        <v>402</v>
      </c>
      <c r="G36" s="247"/>
      <c r="H36" s="248">
        <v>14</v>
      </c>
      <c r="I36" s="247"/>
      <c r="J36" s="52">
        <f t="shared" si="1"/>
        <v>0</v>
      </c>
    </row>
    <row r="37" spans="2:10">
      <c r="B37" s="35" t="s">
        <v>403</v>
      </c>
      <c r="C37" s="35" t="s">
        <v>404</v>
      </c>
      <c r="D37" s="247"/>
      <c r="E37" s="247"/>
      <c r="F37" s="247" t="s">
        <v>405</v>
      </c>
      <c r="G37" s="247"/>
      <c r="H37" s="248">
        <v>23</v>
      </c>
      <c r="I37" s="247"/>
      <c r="J37" s="52">
        <f t="shared" si="1"/>
        <v>0</v>
      </c>
    </row>
    <row r="38" spans="2:10">
      <c r="B38" s="35" t="s">
        <v>406</v>
      </c>
      <c r="C38" s="35" t="s">
        <v>407</v>
      </c>
      <c r="D38" s="247"/>
      <c r="E38" s="247"/>
      <c r="F38" s="247" t="s">
        <v>408</v>
      </c>
      <c r="G38" s="247"/>
      <c r="H38" s="248">
        <v>45</v>
      </c>
      <c r="I38" s="247"/>
      <c r="J38" s="52">
        <f t="shared" si="1"/>
        <v>0</v>
      </c>
    </row>
    <row r="39" spans="2:10">
      <c r="B39" s="35" t="s">
        <v>409</v>
      </c>
      <c r="C39" s="35" t="s">
        <v>410</v>
      </c>
      <c r="D39" s="247"/>
      <c r="E39" s="247"/>
      <c r="F39" s="247" t="s">
        <v>411</v>
      </c>
      <c r="G39" s="247"/>
      <c r="H39" s="248">
        <v>74.899999999999991</v>
      </c>
      <c r="I39" s="247"/>
      <c r="J39" s="52">
        <f t="shared" si="1"/>
        <v>0</v>
      </c>
    </row>
    <row r="40" spans="2:10" ht="61">
      <c r="B40" s="35" t="s">
        <v>412</v>
      </c>
      <c r="C40" s="35" t="s">
        <v>413</v>
      </c>
      <c r="D40" s="247"/>
      <c r="E40" s="247"/>
      <c r="F40" s="249" t="s">
        <v>414</v>
      </c>
      <c r="G40" s="247"/>
      <c r="H40" s="248">
        <v>32</v>
      </c>
      <c r="I40" s="247"/>
      <c r="J40" s="52">
        <f t="shared" si="1"/>
        <v>0</v>
      </c>
    </row>
    <row r="41" spans="2:10" ht="61">
      <c r="B41" s="35" t="s">
        <v>415</v>
      </c>
      <c r="C41" s="35" t="s">
        <v>416</v>
      </c>
      <c r="D41" s="247"/>
      <c r="E41" s="247"/>
      <c r="F41" s="249" t="s">
        <v>417</v>
      </c>
      <c r="G41" s="247"/>
      <c r="H41" s="248">
        <v>9</v>
      </c>
      <c r="I41" s="247"/>
      <c r="J41" s="52">
        <f t="shared" si="1"/>
        <v>0</v>
      </c>
    </row>
    <row r="42" spans="2:10" ht="61">
      <c r="B42" s="35" t="s">
        <v>418</v>
      </c>
      <c r="C42" s="35" t="s">
        <v>419</v>
      </c>
      <c r="D42" s="247"/>
      <c r="E42" s="247"/>
      <c r="F42" s="249" t="s">
        <v>420</v>
      </c>
      <c r="G42" s="247"/>
      <c r="H42" s="248">
        <v>7</v>
      </c>
      <c r="I42" s="247"/>
      <c r="J42" s="52">
        <f t="shared" si="1"/>
        <v>0</v>
      </c>
    </row>
    <row r="43" spans="2:10" ht="61">
      <c r="B43" s="35" t="s">
        <v>421</v>
      </c>
      <c r="C43" s="245" t="s">
        <v>422</v>
      </c>
      <c r="D43" s="247"/>
      <c r="E43" s="247"/>
      <c r="F43" s="249" t="s">
        <v>423</v>
      </c>
      <c r="G43" s="247"/>
      <c r="H43" s="248">
        <v>6</v>
      </c>
      <c r="I43" s="247"/>
      <c r="J43" s="52">
        <f t="shared" si="1"/>
        <v>0</v>
      </c>
    </row>
    <row r="44" spans="2:10">
      <c r="B44" s="35" t="s">
        <v>424</v>
      </c>
      <c r="C44" s="246" t="s">
        <v>425</v>
      </c>
      <c r="D44" s="247"/>
      <c r="E44" s="247"/>
      <c r="F44" s="247"/>
      <c r="G44" s="247"/>
      <c r="H44" s="251">
        <v>16</v>
      </c>
      <c r="I44" s="247"/>
      <c r="J44" s="52">
        <f t="shared" si="1"/>
        <v>0</v>
      </c>
    </row>
    <row r="45" spans="2:10">
      <c r="B45" s="35" t="s">
        <v>426</v>
      </c>
      <c r="C45" s="246" t="s">
        <v>427</v>
      </c>
      <c r="D45" s="247"/>
      <c r="E45" s="247"/>
      <c r="F45" s="252"/>
      <c r="G45" s="247"/>
      <c r="H45" s="251">
        <v>14</v>
      </c>
      <c r="I45" s="247"/>
      <c r="J45" s="52">
        <f t="shared" si="1"/>
        <v>0</v>
      </c>
    </row>
    <row r="46" spans="2:10">
      <c r="B46" s="35" t="s">
        <v>428</v>
      </c>
      <c r="C46" s="250" t="s">
        <v>429</v>
      </c>
      <c r="D46" s="247"/>
      <c r="E46" s="247"/>
      <c r="F46" s="252"/>
      <c r="G46" s="247"/>
      <c r="H46" s="251">
        <v>12</v>
      </c>
      <c r="I46" s="247"/>
      <c r="J46" s="52">
        <f t="shared" si="1"/>
        <v>0</v>
      </c>
    </row>
    <row r="47" spans="2:10">
      <c r="B47" s="35" t="s">
        <v>430</v>
      </c>
      <c r="C47" s="250" t="s">
        <v>431</v>
      </c>
      <c r="D47" s="247"/>
      <c r="E47" s="247"/>
      <c r="F47" s="252"/>
      <c r="G47" s="247"/>
      <c r="H47" s="251">
        <v>10</v>
      </c>
      <c r="I47" s="247"/>
      <c r="J47" s="52">
        <f t="shared" si="1"/>
        <v>0</v>
      </c>
    </row>
    <row r="48" spans="2:10">
      <c r="B48" s="35" t="s">
        <v>432</v>
      </c>
      <c r="C48" s="250" t="s">
        <v>433</v>
      </c>
      <c r="D48" s="247"/>
      <c r="E48" s="247"/>
      <c r="F48" s="252"/>
      <c r="G48" s="247"/>
      <c r="H48" s="251">
        <v>10</v>
      </c>
      <c r="I48" s="247"/>
      <c r="J48" s="52">
        <f t="shared" si="1"/>
        <v>0</v>
      </c>
    </row>
    <row r="49" spans="2:10">
      <c r="B49" s="35" t="s">
        <v>434</v>
      </c>
      <c r="C49" s="250" t="s">
        <v>435</v>
      </c>
      <c r="D49" s="247"/>
      <c r="E49" s="247"/>
      <c r="F49" s="252"/>
      <c r="G49" s="247"/>
      <c r="H49" s="251">
        <v>10</v>
      </c>
      <c r="I49" s="247"/>
      <c r="J49" s="52">
        <f t="shared" si="1"/>
        <v>0</v>
      </c>
    </row>
    <row r="50" spans="2:10">
      <c r="B50" s="35" t="s">
        <v>436</v>
      </c>
      <c r="C50" s="250" t="s">
        <v>437</v>
      </c>
      <c r="D50" s="247"/>
      <c r="E50" s="247"/>
      <c r="F50" s="252"/>
      <c r="G50" s="247"/>
      <c r="H50" s="251">
        <v>9</v>
      </c>
      <c r="I50" s="247"/>
      <c r="J50" s="52">
        <f t="shared" si="1"/>
        <v>0</v>
      </c>
    </row>
    <row r="51" spans="2:10">
      <c r="B51" s="35" t="s">
        <v>438</v>
      </c>
      <c r="C51" s="250" t="s">
        <v>439</v>
      </c>
      <c r="D51" s="247"/>
      <c r="E51" s="247"/>
      <c r="F51" s="252"/>
      <c r="G51" s="247"/>
      <c r="H51" s="251">
        <v>9</v>
      </c>
      <c r="I51" s="247"/>
      <c r="J51" s="52">
        <f t="shared" si="1"/>
        <v>0</v>
      </c>
    </row>
    <row r="52" spans="2:10">
      <c r="B52" s="35"/>
      <c r="C52" s="246"/>
      <c r="D52" s="247"/>
      <c r="E52" s="247"/>
      <c r="F52" s="252"/>
      <c r="G52" s="247"/>
      <c r="H52" s="251">
        <v>0</v>
      </c>
      <c r="I52" s="247"/>
      <c r="J52" s="52">
        <f t="shared" si="1"/>
        <v>0</v>
      </c>
    </row>
    <row r="53" spans="2:10">
      <c r="B53" s="35" t="s">
        <v>440</v>
      </c>
      <c r="C53" s="250" t="s">
        <v>441</v>
      </c>
      <c r="D53" s="247"/>
      <c r="E53" s="247"/>
      <c r="F53" s="252"/>
      <c r="G53" s="247"/>
      <c r="H53" s="251">
        <v>16</v>
      </c>
      <c r="I53" s="247"/>
      <c r="J53" s="52">
        <f t="shared" si="1"/>
        <v>0</v>
      </c>
    </row>
    <row r="54" spans="2:10">
      <c r="B54" s="35" t="s">
        <v>442</v>
      </c>
      <c r="C54" s="250" t="s">
        <v>443</v>
      </c>
      <c r="D54" s="247"/>
      <c r="E54" s="247"/>
      <c r="F54" s="252"/>
      <c r="G54" s="247"/>
      <c r="H54" s="251">
        <v>14</v>
      </c>
      <c r="I54" s="247"/>
      <c r="J54" s="52">
        <f t="shared" si="1"/>
        <v>0</v>
      </c>
    </row>
    <row r="55" spans="2:10">
      <c r="B55" s="35" t="s">
        <v>444</v>
      </c>
      <c r="C55" s="250" t="s">
        <v>445</v>
      </c>
      <c r="D55" s="247"/>
      <c r="E55" s="247"/>
      <c r="F55" s="252"/>
      <c r="G55" s="247"/>
      <c r="H55" s="251">
        <v>10</v>
      </c>
      <c r="I55" s="247"/>
      <c r="J55" s="52">
        <f t="shared" si="1"/>
        <v>0</v>
      </c>
    </row>
    <row r="56" spans="2:10">
      <c r="B56" s="35" t="s">
        <v>446</v>
      </c>
      <c r="C56" s="250" t="s">
        <v>447</v>
      </c>
      <c r="D56" s="247"/>
      <c r="E56" s="247"/>
      <c r="F56" s="252"/>
      <c r="G56" s="247"/>
      <c r="H56" s="251">
        <v>10</v>
      </c>
      <c r="I56" s="247"/>
      <c r="J56" s="52">
        <f t="shared" si="1"/>
        <v>0</v>
      </c>
    </row>
    <row r="57" spans="2:10">
      <c r="B57" s="35" t="s">
        <v>448</v>
      </c>
      <c r="C57" s="250" t="s">
        <v>449</v>
      </c>
      <c r="D57" s="247"/>
      <c r="E57" s="247"/>
      <c r="F57" s="252"/>
      <c r="G57" s="247"/>
      <c r="H57" s="251">
        <v>9</v>
      </c>
      <c r="I57" s="247"/>
      <c r="J57" s="52">
        <f t="shared" si="1"/>
        <v>0</v>
      </c>
    </row>
    <row r="58" spans="2:10">
      <c r="B58" s="35"/>
      <c r="C58" s="246"/>
      <c r="D58" s="247"/>
      <c r="E58" s="247"/>
      <c r="F58" s="252"/>
      <c r="G58" s="247"/>
      <c r="H58" s="251">
        <v>0</v>
      </c>
      <c r="I58" s="247"/>
      <c r="J58" s="52">
        <f t="shared" si="1"/>
        <v>0</v>
      </c>
    </row>
    <row r="59" spans="2:10">
      <c r="B59" s="35" t="s">
        <v>450</v>
      </c>
      <c r="C59" s="250" t="s">
        <v>451</v>
      </c>
      <c r="D59" s="247"/>
      <c r="E59" s="247"/>
      <c r="F59" s="252"/>
      <c r="G59" s="247"/>
      <c r="H59" s="251">
        <v>16</v>
      </c>
      <c r="I59" s="247"/>
      <c r="J59" s="52">
        <f t="shared" si="1"/>
        <v>0</v>
      </c>
    </row>
    <row r="60" spans="2:10">
      <c r="B60" s="35" t="s">
        <v>452</v>
      </c>
      <c r="C60" s="250" t="s">
        <v>453</v>
      </c>
      <c r="D60" s="247"/>
      <c r="E60" s="247"/>
      <c r="F60" s="252"/>
      <c r="G60" s="247"/>
      <c r="H60" s="251">
        <v>10</v>
      </c>
      <c r="I60" s="247"/>
      <c r="J60" s="52">
        <f t="shared" si="1"/>
        <v>0</v>
      </c>
    </row>
    <row r="61" spans="2:10">
      <c r="B61" s="35"/>
      <c r="C61" s="246"/>
      <c r="D61" s="247"/>
      <c r="E61" s="247"/>
      <c r="F61" s="252"/>
      <c r="G61" s="247"/>
      <c r="H61" s="251">
        <v>0</v>
      </c>
      <c r="I61" s="247"/>
      <c r="J61" s="52">
        <f t="shared" si="1"/>
        <v>0</v>
      </c>
    </row>
    <row r="62" spans="2:10">
      <c r="B62" s="35" t="s">
        <v>454</v>
      </c>
      <c r="C62" s="250" t="s">
        <v>455</v>
      </c>
      <c r="D62" s="247"/>
      <c r="E62" s="247"/>
      <c r="F62" s="252"/>
      <c r="G62" s="247"/>
      <c r="H62" s="251">
        <v>3</v>
      </c>
      <c r="I62" s="247"/>
      <c r="J62" s="52">
        <f t="shared" si="1"/>
        <v>0</v>
      </c>
    </row>
    <row r="63" spans="2:10">
      <c r="B63" s="35" t="s">
        <v>456</v>
      </c>
      <c r="C63" s="250" t="s">
        <v>457</v>
      </c>
      <c r="D63" s="247"/>
      <c r="E63" s="247"/>
      <c r="F63" s="252"/>
      <c r="G63" s="247"/>
      <c r="H63" s="251">
        <v>2</v>
      </c>
      <c r="I63" s="247"/>
      <c r="J63" s="52">
        <f t="shared" si="1"/>
        <v>0</v>
      </c>
    </row>
    <row r="64" spans="2:10">
      <c r="B64" s="35" t="s">
        <v>458</v>
      </c>
      <c r="C64" s="250" t="s">
        <v>459</v>
      </c>
      <c r="D64" s="247"/>
      <c r="E64" s="247"/>
      <c r="F64" s="252"/>
      <c r="G64" s="247"/>
      <c r="H64" s="251">
        <v>2</v>
      </c>
      <c r="I64" s="247"/>
      <c r="J64" s="52">
        <f t="shared" si="1"/>
        <v>0</v>
      </c>
    </row>
    <row r="65" spans="2:10">
      <c r="B65" s="35"/>
      <c r="C65" s="250"/>
      <c r="D65" s="247"/>
      <c r="E65" s="247"/>
      <c r="F65" s="252"/>
      <c r="G65" s="247"/>
      <c r="H65" s="251"/>
      <c r="I65" s="247"/>
      <c r="J65" s="52">
        <f t="shared" si="1"/>
        <v>0</v>
      </c>
    </row>
    <row r="66" spans="2:10">
      <c r="B66" s="35"/>
      <c r="C66" s="250" t="s">
        <v>460</v>
      </c>
      <c r="D66" s="247"/>
      <c r="E66" s="247"/>
      <c r="F66" s="252"/>
      <c r="G66" s="247"/>
      <c r="H66" s="251"/>
      <c r="I66" s="247"/>
      <c r="J66" s="52">
        <f t="shared" si="1"/>
        <v>0</v>
      </c>
    </row>
    <row r="67" spans="2:10">
      <c r="B67" s="35"/>
      <c r="C67" s="250" t="s">
        <v>461</v>
      </c>
      <c r="D67" s="247"/>
      <c r="E67" s="247"/>
      <c r="F67" s="247"/>
      <c r="G67" s="247"/>
      <c r="H67" s="251"/>
      <c r="I67" s="247"/>
      <c r="J67" s="52">
        <f t="shared" si="1"/>
        <v>0</v>
      </c>
    </row>
    <row r="68" spans="2:10">
      <c r="B68" s="35"/>
      <c r="C68" s="250" t="s">
        <v>462</v>
      </c>
      <c r="D68" s="247"/>
      <c r="E68" s="247"/>
      <c r="F68" s="247"/>
      <c r="G68" s="247"/>
      <c r="H68" s="251"/>
      <c r="I68" s="247"/>
      <c r="J68" s="52">
        <f t="shared" si="1"/>
        <v>0</v>
      </c>
    </row>
    <row r="70" spans="2:10">
      <c r="F70">
        <f>SUM(F44:F68)</f>
        <v>0</v>
      </c>
    </row>
  </sheetData>
  <pageMargins left="0.7" right="0.7" top="0.78740157499999996" bottom="0.78740157499999996" header="0.3" footer="0.3"/>
  <pageSetup paperSize="9" orientation="landscape" horizontalDpi="0" verticalDpi="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C70C-9B28-5B49-BBB7-6A54EA58FC89}">
  <sheetPr codeName="Tabelle6">
    <pageSetUpPr fitToPage="1"/>
  </sheetPr>
  <dimension ref="B1:I43"/>
  <sheetViews>
    <sheetView showGridLines="0" topLeftCell="A20" zoomScale="150" workbookViewId="0">
      <selection activeCell="C21" sqref="C21"/>
    </sheetView>
  </sheetViews>
  <sheetFormatPr baseColWidth="10" defaultColWidth="11" defaultRowHeight="16"/>
  <cols>
    <col min="1" max="1" width="6.6640625" customWidth="1"/>
    <col min="2" max="2" width="19.6640625" customWidth="1"/>
    <col min="3" max="3" width="95.5" customWidth="1"/>
    <col min="4" max="4" width="13.83203125" customWidth="1"/>
    <col min="5" max="5" width="13.6640625" customWidth="1"/>
    <col min="7" max="7" width="10.83203125" style="31"/>
    <col min="8" max="8" width="14.6640625" customWidth="1"/>
    <col min="9" max="9" width="12" customWidth="1"/>
  </cols>
  <sheetData>
    <row r="1" spans="2:9" ht="32" customHeight="1">
      <c r="B1" s="79" t="s">
        <v>463</v>
      </c>
      <c r="C1" s="79"/>
      <c r="D1" s="79"/>
      <c r="E1" s="79"/>
      <c r="F1" s="79"/>
      <c r="G1" s="79"/>
      <c r="H1" s="79"/>
      <c r="I1" s="79"/>
    </row>
    <row r="4" spans="2:9" ht="21">
      <c r="G4" s="37"/>
      <c r="H4" s="61" t="s">
        <v>329</v>
      </c>
      <c r="I4" s="70">
        <f>SUM(I7:I43)</f>
        <v>0</v>
      </c>
    </row>
    <row r="5" spans="2:9" ht="21">
      <c r="G5" s="37"/>
      <c r="H5" s="61" t="s">
        <v>330</v>
      </c>
      <c r="I5" s="71">
        <f>SUM(H10:H43)</f>
        <v>0</v>
      </c>
    </row>
    <row r="6" spans="2:9" ht="17" thickBot="1">
      <c r="G6" s="37"/>
      <c r="I6" s="52"/>
    </row>
    <row r="7" spans="2:9" ht="23" thickBot="1">
      <c r="B7" s="54" t="s">
        <v>24</v>
      </c>
      <c r="C7" s="55" t="s">
        <v>331</v>
      </c>
      <c r="D7" s="55" t="s">
        <v>27</v>
      </c>
      <c r="E7" s="55" t="s">
        <v>332</v>
      </c>
      <c r="F7" s="55" t="s">
        <v>333</v>
      </c>
      <c r="G7" s="74" t="s">
        <v>29</v>
      </c>
      <c r="H7" s="56" t="s">
        <v>335</v>
      </c>
      <c r="I7" s="60" t="s">
        <v>45</v>
      </c>
    </row>
    <row r="8" spans="2:9" ht="18" customHeight="1">
      <c r="B8" s="57" t="s">
        <v>464</v>
      </c>
      <c r="C8" s="53" t="s">
        <v>465</v>
      </c>
      <c r="D8" s="53" t="s">
        <v>352</v>
      </c>
      <c r="E8" s="35" t="s">
        <v>466</v>
      </c>
      <c r="F8" s="53"/>
      <c r="G8" s="62">
        <v>2.52</v>
      </c>
      <c r="H8" s="58"/>
      <c r="I8" s="52">
        <f t="shared" ref="I8:I36" si="0">G8*H8</f>
        <v>0</v>
      </c>
    </row>
    <row r="9" spans="2:9" ht="18" customHeight="1">
      <c r="B9" s="57" t="s">
        <v>467</v>
      </c>
      <c r="C9" s="53" t="s">
        <v>468</v>
      </c>
      <c r="D9" s="53" t="s">
        <v>352</v>
      </c>
      <c r="E9" s="35" t="s">
        <v>466</v>
      </c>
      <c r="F9" s="53"/>
      <c r="G9" s="62">
        <v>4.2</v>
      </c>
      <c r="H9" s="59"/>
      <c r="I9" s="52">
        <f t="shared" si="0"/>
        <v>0</v>
      </c>
    </row>
    <row r="10" spans="2:9" ht="17" customHeight="1">
      <c r="B10" s="57" t="s">
        <v>469</v>
      </c>
      <c r="C10" s="53" t="s">
        <v>470</v>
      </c>
      <c r="D10" s="53" t="s">
        <v>352</v>
      </c>
      <c r="E10" s="53" t="s">
        <v>466</v>
      </c>
      <c r="F10" s="53"/>
      <c r="G10" s="62">
        <v>2.52</v>
      </c>
      <c r="H10" s="58"/>
      <c r="I10" s="52">
        <f t="shared" si="0"/>
        <v>0</v>
      </c>
    </row>
    <row r="11" spans="2:9">
      <c r="B11" s="57" t="s">
        <v>471</v>
      </c>
      <c r="C11" s="53" t="s">
        <v>472</v>
      </c>
      <c r="D11" s="35" t="s">
        <v>352</v>
      </c>
      <c r="E11" s="53" t="s">
        <v>466</v>
      </c>
      <c r="F11" s="53"/>
      <c r="G11" s="62">
        <v>10.08</v>
      </c>
      <c r="H11" s="58"/>
      <c r="I11" s="52">
        <f t="shared" si="0"/>
        <v>0</v>
      </c>
    </row>
    <row r="12" spans="2:9">
      <c r="B12" s="57" t="s">
        <v>473</v>
      </c>
      <c r="C12" s="53" t="s">
        <v>474</v>
      </c>
      <c r="D12" s="35" t="s">
        <v>352</v>
      </c>
      <c r="E12" s="53" t="s">
        <v>466</v>
      </c>
      <c r="F12" s="53" t="s">
        <v>475</v>
      </c>
      <c r="G12" s="418">
        <v>20</v>
      </c>
      <c r="H12" s="58"/>
      <c r="I12" s="52">
        <f t="shared" si="0"/>
        <v>0</v>
      </c>
    </row>
    <row r="13" spans="2:9">
      <c r="B13" s="57" t="s">
        <v>476</v>
      </c>
      <c r="C13" s="53" t="s">
        <v>477</v>
      </c>
      <c r="D13" s="35" t="s">
        <v>352</v>
      </c>
      <c r="E13" s="53" t="s">
        <v>466</v>
      </c>
      <c r="F13" s="53"/>
      <c r="G13" s="62">
        <v>4.2</v>
      </c>
      <c r="H13" s="58"/>
      <c r="I13" s="52">
        <f t="shared" si="0"/>
        <v>0</v>
      </c>
    </row>
    <row r="14" spans="2:9">
      <c r="B14" s="57" t="s">
        <v>478</v>
      </c>
      <c r="C14" s="53" t="s">
        <v>479</v>
      </c>
      <c r="D14" s="35" t="s">
        <v>352</v>
      </c>
      <c r="E14" s="53" t="s">
        <v>466</v>
      </c>
      <c r="F14" s="53"/>
      <c r="G14" s="62">
        <v>10.92</v>
      </c>
      <c r="H14" s="58"/>
      <c r="I14" s="52">
        <f t="shared" si="0"/>
        <v>0</v>
      </c>
    </row>
    <row r="15" spans="2:9">
      <c r="B15" s="57" t="s">
        <v>480</v>
      </c>
      <c r="C15" s="53" t="s">
        <v>481</v>
      </c>
      <c r="D15" s="35" t="s">
        <v>352</v>
      </c>
      <c r="E15" s="53" t="s">
        <v>466</v>
      </c>
      <c r="F15" s="53"/>
      <c r="G15" s="62">
        <v>14.28</v>
      </c>
      <c r="H15" s="58"/>
      <c r="I15" s="52">
        <f t="shared" si="0"/>
        <v>0</v>
      </c>
    </row>
    <row r="16" spans="2:9">
      <c r="B16" s="57" t="s">
        <v>482</v>
      </c>
      <c r="C16" s="53" t="s">
        <v>483</v>
      </c>
      <c r="D16" s="35" t="s">
        <v>352</v>
      </c>
      <c r="E16" s="53" t="s">
        <v>466</v>
      </c>
      <c r="F16" s="53"/>
      <c r="G16" s="62">
        <v>5.04</v>
      </c>
      <c r="H16" s="58"/>
      <c r="I16" s="52">
        <f t="shared" si="0"/>
        <v>0</v>
      </c>
    </row>
    <row r="17" spans="2:9">
      <c r="B17" s="57" t="s">
        <v>484</v>
      </c>
      <c r="C17" s="53" t="s">
        <v>485</v>
      </c>
      <c r="D17" s="35" t="s">
        <v>352</v>
      </c>
      <c r="E17" s="53" t="s">
        <v>466</v>
      </c>
      <c r="F17" s="53" t="s">
        <v>486</v>
      </c>
      <c r="G17" s="62">
        <v>10.92</v>
      </c>
      <c r="H17" s="58"/>
      <c r="I17" s="52">
        <f t="shared" si="0"/>
        <v>0</v>
      </c>
    </row>
    <row r="18" spans="2:9">
      <c r="B18" s="57" t="s">
        <v>487</v>
      </c>
      <c r="C18" s="53" t="s">
        <v>485</v>
      </c>
      <c r="D18" s="35" t="s">
        <v>352</v>
      </c>
      <c r="E18" s="53" t="s">
        <v>466</v>
      </c>
      <c r="F18" s="53" t="s">
        <v>475</v>
      </c>
      <c r="G18" s="62">
        <v>10.92</v>
      </c>
      <c r="H18" s="58"/>
      <c r="I18" s="52">
        <f t="shared" si="0"/>
        <v>0</v>
      </c>
    </row>
    <row r="19" spans="2:9">
      <c r="B19" s="57" t="s">
        <v>488</v>
      </c>
      <c r="C19" s="53" t="s">
        <v>489</v>
      </c>
      <c r="D19" s="35" t="s">
        <v>352</v>
      </c>
      <c r="E19" s="53" t="s">
        <v>466</v>
      </c>
      <c r="F19" s="53" t="s">
        <v>486</v>
      </c>
      <c r="G19" s="62">
        <v>33.61</v>
      </c>
      <c r="H19" s="58"/>
      <c r="I19" s="52">
        <f t="shared" si="0"/>
        <v>0</v>
      </c>
    </row>
    <row r="20" spans="2:9">
      <c r="B20" s="57" t="s">
        <v>490</v>
      </c>
      <c r="C20" s="53" t="s">
        <v>489</v>
      </c>
      <c r="D20" s="35" t="s">
        <v>352</v>
      </c>
      <c r="E20" s="53" t="s">
        <v>466</v>
      </c>
      <c r="F20" s="53" t="s">
        <v>475</v>
      </c>
      <c r="G20" s="62">
        <v>33.61</v>
      </c>
      <c r="H20" s="58"/>
      <c r="I20" s="52">
        <f t="shared" si="0"/>
        <v>0</v>
      </c>
    </row>
    <row r="21" spans="2:9" ht="17" thickBot="1">
      <c r="B21" s="46" t="s">
        <v>491</v>
      </c>
      <c r="C21" s="47" t="s">
        <v>492</v>
      </c>
      <c r="D21" s="47" t="s">
        <v>352</v>
      </c>
      <c r="E21" s="47" t="s">
        <v>466</v>
      </c>
      <c r="F21" s="47"/>
      <c r="G21" s="66">
        <v>4.2</v>
      </c>
      <c r="H21" s="67"/>
      <c r="I21" s="52">
        <f t="shared" si="0"/>
        <v>0</v>
      </c>
    </row>
    <row r="22" spans="2:9">
      <c r="B22" s="57"/>
      <c r="C22" s="53" t="s">
        <v>493</v>
      </c>
      <c r="D22" s="53" t="s">
        <v>352</v>
      </c>
      <c r="E22" s="53" t="s">
        <v>494</v>
      </c>
      <c r="F22" s="53"/>
      <c r="G22" s="62">
        <v>8.6999999999999993</v>
      </c>
      <c r="H22" s="58"/>
      <c r="I22" s="52">
        <f t="shared" si="0"/>
        <v>0</v>
      </c>
    </row>
    <row r="23" spans="2:9">
      <c r="B23" s="44"/>
      <c r="C23" s="35" t="s">
        <v>495</v>
      </c>
      <c r="D23" s="35" t="s">
        <v>352</v>
      </c>
      <c r="E23" s="35" t="s">
        <v>494</v>
      </c>
      <c r="F23" s="35"/>
      <c r="G23" s="40">
        <v>10.6</v>
      </c>
      <c r="H23" s="59"/>
      <c r="I23" s="52">
        <f t="shared" si="0"/>
        <v>0</v>
      </c>
    </row>
    <row r="24" spans="2:9">
      <c r="B24" s="44"/>
      <c r="C24" s="35" t="s">
        <v>496</v>
      </c>
      <c r="D24" s="35" t="s">
        <v>352</v>
      </c>
      <c r="E24" s="35" t="s">
        <v>494</v>
      </c>
      <c r="F24" s="35"/>
      <c r="G24" s="40">
        <v>12.3</v>
      </c>
      <c r="H24" s="59"/>
      <c r="I24" s="52">
        <f t="shared" si="0"/>
        <v>0</v>
      </c>
    </row>
    <row r="25" spans="2:9">
      <c r="B25" s="44"/>
      <c r="C25" s="35" t="s">
        <v>497</v>
      </c>
      <c r="D25" s="35" t="s">
        <v>352</v>
      </c>
      <c r="E25" s="35" t="s">
        <v>494</v>
      </c>
      <c r="F25" s="35"/>
      <c r="G25" s="40">
        <v>12</v>
      </c>
      <c r="H25" s="59"/>
      <c r="I25" s="52">
        <f t="shared" si="0"/>
        <v>0</v>
      </c>
    </row>
    <row r="26" spans="2:9">
      <c r="B26" s="44"/>
      <c r="C26" s="35" t="s">
        <v>498</v>
      </c>
      <c r="D26" s="35" t="s">
        <v>352</v>
      </c>
      <c r="E26" s="35" t="s">
        <v>494</v>
      </c>
      <c r="F26" s="35"/>
      <c r="G26" s="40">
        <v>10</v>
      </c>
      <c r="H26" s="59"/>
      <c r="I26" s="52">
        <f t="shared" si="0"/>
        <v>0</v>
      </c>
    </row>
    <row r="27" spans="2:9" ht="17" thickBot="1">
      <c r="B27" s="46"/>
      <c r="C27" s="47" t="s">
        <v>499</v>
      </c>
      <c r="D27" s="47" t="s">
        <v>352</v>
      </c>
      <c r="E27" s="47" t="s">
        <v>494</v>
      </c>
      <c r="F27" s="47"/>
      <c r="G27" s="66">
        <v>12</v>
      </c>
      <c r="H27" s="67"/>
      <c r="I27" s="52">
        <f t="shared" si="0"/>
        <v>0</v>
      </c>
    </row>
    <row r="28" spans="2:9">
      <c r="B28" s="57" t="s">
        <v>500</v>
      </c>
      <c r="C28" s="53" t="s">
        <v>501</v>
      </c>
      <c r="D28" s="53" t="s">
        <v>352</v>
      </c>
      <c r="E28" s="53" t="s">
        <v>502</v>
      </c>
      <c r="F28" s="53"/>
      <c r="G28" s="62">
        <v>1.68</v>
      </c>
      <c r="H28" s="58"/>
      <c r="I28" s="52">
        <f t="shared" si="0"/>
        <v>0</v>
      </c>
    </row>
    <row r="29" spans="2:9" ht="17" thickBot="1">
      <c r="B29" s="46" t="s">
        <v>503</v>
      </c>
      <c r="C29" s="47" t="s">
        <v>504</v>
      </c>
      <c r="D29" s="47" t="s">
        <v>352</v>
      </c>
      <c r="E29" s="47" t="s">
        <v>502</v>
      </c>
      <c r="F29" s="47"/>
      <c r="G29" s="66">
        <v>4.2</v>
      </c>
      <c r="H29" s="67"/>
      <c r="I29" s="52">
        <f t="shared" si="0"/>
        <v>0</v>
      </c>
    </row>
    <row r="30" spans="2:9">
      <c r="B30" s="41"/>
      <c r="C30" s="42" t="s">
        <v>505</v>
      </c>
      <c r="D30" s="42" t="s">
        <v>352</v>
      </c>
      <c r="E30" s="42" t="s">
        <v>506</v>
      </c>
      <c r="F30" s="42"/>
      <c r="G30" s="85">
        <v>32</v>
      </c>
      <c r="H30" s="86"/>
      <c r="I30" s="52">
        <f t="shared" si="0"/>
        <v>0</v>
      </c>
    </row>
    <row r="31" spans="2:9" ht="17" thickBot="1">
      <c r="B31" s="46" t="s">
        <v>507</v>
      </c>
      <c r="C31" s="47" t="s">
        <v>508</v>
      </c>
      <c r="D31" s="47" t="s">
        <v>352</v>
      </c>
      <c r="E31" s="47" t="s">
        <v>506</v>
      </c>
      <c r="F31" s="47"/>
      <c r="G31" s="66"/>
      <c r="H31" s="67"/>
      <c r="I31" s="52">
        <f t="shared" si="0"/>
        <v>0</v>
      </c>
    </row>
    <row r="32" spans="2:9">
      <c r="B32" s="41" t="s">
        <v>509</v>
      </c>
      <c r="C32" s="42" t="s">
        <v>510</v>
      </c>
      <c r="D32" s="42" t="s">
        <v>352</v>
      </c>
      <c r="E32" s="42" t="s">
        <v>511</v>
      </c>
      <c r="F32" s="42"/>
      <c r="G32" s="85">
        <v>87</v>
      </c>
      <c r="H32" s="86"/>
      <c r="I32" s="52">
        <f t="shared" si="0"/>
        <v>0</v>
      </c>
    </row>
    <row r="33" spans="2:9">
      <c r="B33" s="57" t="s">
        <v>512</v>
      </c>
      <c r="C33" s="53" t="s">
        <v>513</v>
      </c>
      <c r="D33" s="53" t="s">
        <v>352</v>
      </c>
      <c r="E33" s="53" t="s">
        <v>511</v>
      </c>
      <c r="F33" s="53"/>
      <c r="G33" s="62">
        <v>107</v>
      </c>
      <c r="H33" s="58"/>
      <c r="I33" s="52">
        <f t="shared" si="0"/>
        <v>0</v>
      </c>
    </row>
    <row r="34" spans="2:9">
      <c r="B34" s="57" t="s">
        <v>514</v>
      </c>
      <c r="C34" s="53" t="s">
        <v>515</v>
      </c>
      <c r="D34" s="53" t="s">
        <v>352</v>
      </c>
      <c r="E34" s="53" t="s">
        <v>511</v>
      </c>
      <c r="F34" s="53"/>
      <c r="G34" s="62">
        <v>140</v>
      </c>
      <c r="H34" s="58"/>
      <c r="I34" s="52">
        <f t="shared" si="0"/>
        <v>0</v>
      </c>
    </row>
    <row r="35" spans="2:9" ht="17" thickBot="1">
      <c r="B35" s="46" t="s">
        <v>516</v>
      </c>
      <c r="C35" s="47" t="s">
        <v>517</v>
      </c>
      <c r="D35" s="47" t="s">
        <v>352</v>
      </c>
      <c r="E35" s="47" t="s">
        <v>511</v>
      </c>
      <c r="F35" s="47"/>
      <c r="G35" s="66">
        <v>160</v>
      </c>
      <c r="H35" s="67"/>
      <c r="I35" s="52">
        <f t="shared" si="0"/>
        <v>0</v>
      </c>
    </row>
    <row r="36" spans="2:9" ht="16" customHeight="1">
      <c r="B36" s="76" t="s">
        <v>518</v>
      </c>
      <c r="C36" s="76" t="s">
        <v>519</v>
      </c>
      <c r="D36" s="53" t="s">
        <v>352</v>
      </c>
      <c r="E36" s="53" t="s">
        <v>520</v>
      </c>
      <c r="F36" s="75"/>
      <c r="G36" s="77">
        <v>5</v>
      </c>
      <c r="H36" s="87"/>
      <c r="I36" s="52">
        <f t="shared" si="0"/>
        <v>0</v>
      </c>
    </row>
    <row r="37" spans="2:9" ht="17" customHeight="1">
      <c r="B37" s="81" t="s">
        <v>521</v>
      </c>
      <c r="C37" s="82" t="s">
        <v>522</v>
      </c>
      <c r="D37" s="35" t="s">
        <v>352</v>
      </c>
      <c r="E37" s="35" t="s">
        <v>520</v>
      </c>
      <c r="F37" s="80"/>
      <c r="G37" s="83">
        <v>12.5</v>
      </c>
      <c r="H37" s="78"/>
      <c r="I37" s="52">
        <f t="shared" ref="I37:I43" si="1">G37*H37</f>
        <v>0</v>
      </c>
    </row>
    <row r="38" spans="2:9" ht="17" customHeight="1">
      <c r="B38" s="81"/>
      <c r="C38" s="82" t="s">
        <v>523</v>
      </c>
      <c r="D38" s="35" t="s">
        <v>352</v>
      </c>
      <c r="E38" s="35" t="s">
        <v>520</v>
      </c>
      <c r="F38" s="80"/>
      <c r="G38" s="83">
        <v>5</v>
      </c>
      <c r="H38" s="78"/>
      <c r="I38" s="52">
        <f t="shared" si="1"/>
        <v>0</v>
      </c>
    </row>
    <row r="39" spans="2:9" ht="17" customHeight="1">
      <c r="B39" s="81"/>
      <c r="C39" s="82" t="s">
        <v>524</v>
      </c>
      <c r="D39" s="35" t="s">
        <v>352</v>
      </c>
      <c r="E39" s="35" t="s">
        <v>520</v>
      </c>
      <c r="F39" s="80"/>
      <c r="G39" s="83">
        <v>30</v>
      </c>
      <c r="H39" s="78"/>
      <c r="I39" s="52">
        <f t="shared" si="1"/>
        <v>0</v>
      </c>
    </row>
    <row r="40" spans="2:9" ht="17" customHeight="1">
      <c r="B40" s="81"/>
      <c r="C40" s="82" t="s">
        <v>525</v>
      </c>
      <c r="D40" s="35" t="s">
        <v>352</v>
      </c>
      <c r="E40" s="35" t="s">
        <v>520</v>
      </c>
      <c r="F40" s="80"/>
      <c r="G40" s="83">
        <v>220</v>
      </c>
      <c r="H40" s="78"/>
      <c r="I40" s="52">
        <f t="shared" si="1"/>
        <v>0</v>
      </c>
    </row>
    <row r="41" spans="2:9">
      <c r="B41" s="44" t="s">
        <v>526</v>
      </c>
      <c r="C41" s="35" t="s">
        <v>527</v>
      </c>
      <c r="D41" s="35" t="s">
        <v>352</v>
      </c>
      <c r="E41" s="35" t="s">
        <v>520</v>
      </c>
      <c r="F41" s="35"/>
      <c r="G41" s="40">
        <v>50</v>
      </c>
      <c r="H41" s="59"/>
      <c r="I41" s="52">
        <f t="shared" si="1"/>
        <v>0</v>
      </c>
    </row>
    <row r="42" spans="2:9">
      <c r="B42" s="44"/>
      <c r="C42" s="35" t="s">
        <v>528</v>
      </c>
      <c r="D42" s="35" t="s">
        <v>352</v>
      </c>
      <c r="E42" s="35" t="s">
        <v>520</v>
      </c>
      <c r="F42" s="35"/>
      <c r="G42" s="40">
        <v>19.649999999999999</v>
      </c>
      <c r="H42" s="59"/>
      <c r="I42" s="52">
        <f t="shared" si="1"/>
        <v>0</v>
      </c>
    </row>
    <row r="43" spans="2:9" ht="17" thickBot="1">
      <c r="B43" s="46"/>
      <c r="C43" s="47" t="s">
        <v>529</v>
      </c>
      <c r="D43" s="47" t="s">
        <v>352</v>
      </c>
      <c r="E43" s="47" t="s">
        <v>520</v>
      </c>
      <c r="F43" s="47"/>
      <c r="G43" s="66">
        <v>39.25</v>
      </c>
      <c r="H43" s="67"/>
      <c r="I43" s="52">
        <f t="shared" si="1"/>
        <v>0</v>
      </c>
    </row>
  </sheetData>
  <sortState xmlns:xlrd2="http://schemas.microsoft.com/office/spreadsheetml/2017/richdata2" ref="B8:I43">
    <sortCondition ref="E8:E43"/>
  </sortState>
  <pageMargins left="0.25" right="0.25" top="0.75" bottom="0.75" header="0.3" footer="0.3"/>
  <pageSetup paperSize="9" scale="67" orientation="landscape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34976-8C88-9E46-90BF-7E862271655F}">
  <dimension ref="A1:H1179"/>
  <sheetViews>
    <sheetView topLeftCell="A1154" workbookViewId="0">
      <selection activeCell="B292" sqref="B292:B301"/>
    </sheetView>
  </sheetViews>
  <sheetFormatPr baseColWidth="10" defaultColWidth="11" defaultRowHeight="16"/>
  <cols>
    <col min="1" max="1" width="18.33203125" customWidth="1"/>
    <col min="2" max="2" width="26" bestFit="1" customWidth="1"/>
    <col min="4" max="4" width="19.1640625" customWidth="1"/>
    <col min="5" max="5" width="11.6640625" customWidth="1"/>
    <col min="6" max="6" width="9.6640625" bestFit="1" customWidth="1"/>
    <col min="7" max="7" width="13.1640625" customWidth="1"/>
    <col min="8" max="8" width="9.6640625" customWidth="1"/>
    <col min="9" max="9" width="6.1640625" customWidth="1"/>
    <col min="10" max="10" width="11.6640625" customWidth="1"/>
    <col min="11" max="11" width="10.6640625" customWidth="1"/>
    <col min="12" max="12" width="12.6640625" customWidth="1"/>
    <col min="13" max="13" width="3" customWidth="1"/>
    <col min="14" max="14" width="13.1640625" customWidth="1"/>
    <col min="15" max="15" width="2.83203125" customWidth="1"/>
    <col min="16" max="16" width="18" customWidth="1"/>
    <col min="17" max="17" width="3.83203125" customWidth="1"/>
    <col min="18" max="18" width="22.1640625" customWidth="1"/>
    <col min="19" max="19" width="2.6640625" customWidth="1"/>
    <col min="20" max="20" width="5.6640625" customWidth="1"/>
    <col min="21" max="21" width="4" customWidth="1"/>
    <col min="22" max="22" width="3.83203125" customWidth="1"/>
    <col min="23" max="23" width="4.5" customWidth="1"/>
    <col min="24" max="24" width="4.6640625" customWidth="1"/>
    <col min="25" max="25" width="6.1640625" customWidth="1"/>
  </cols>
  <sheetData>
    <row r="1" spans="1:8">
      <c r="A1" s="402" t="s">
        <v>530</v>
      </c>
      <c r="B1" s="402" t="s">
        <v>531</v>
      </c>
      <c r="C1" s="402" t="s">
        <v>532</v>
      </c>
      <c r="D1" s="402" t="s">
        <v>533</v>
      </c>
      <c r="E1" t="s">
        <v>534</v>
      </c>
      <c r="F1" t="s">
        <v>535</v>
      </c>
      <c r="G1" t="s">
        <v>536</v>
      </c>
    </row>
    <row r="2" spans="1:8" ht="15.75" customHeight="1">
      <c r="A2" s="336">
        <v>70005</v>
      </c>
      <c r="B2" s="336" t="str">
        <f>E2&amp;"-"&amp;F2</f>
        <v>CC.VM.00001-10084</v>
      </c>
      <c r="C2" s="336">
        <f>_xlfn.XLOOKUP(E2,macros!B:B,macros!I:I)+IF('sets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2" s="336">
        <v>70005</v>
      </c>
      <c r="E2" s="336" t="s">
        <v>285</v>
      </c>
      <c r="F2" s="336">
        <v>10084</v>
      </c>
      <c r="G2" s="336">
        <v>10084</v>
      </c>
      <c r="H2" s="403" t="s">
        <v>537</v>
      </c>
    </row>
    <row r="3" spans="1:8">
      <c r="A3" s="336">
        <v>70005</v>
      </c>
      <c r="B3" s="336" t="str">
        <f t="shared" ref="B3:B66" si="0">E3&amp;"-"&amp;F3</f>
        <v>CC.VM.00002-10084</v>
      </c>
      <c r="C3" s="336">
        <f>_xlfn.XLOOKUP(E3,macros!B:B,macros!I:I)+IF('sets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3" s="336">
        <v>70005</v>
      </c>
      <c r="E3" s="336" t="s">
        <v>288</v>
      </c>
      <c r="F3" s="336">
        <v>10084</v>
      </c>
      <c r="G3" s="336">
        <v>10084</v>
      </c>
      <c r="H3" s="403"/>
    </row>
    <row r="4" spans="1:8">
      <c r="A4" s="336">
        <v>70005</v>
      </c>
      <c r="B4" s="336" t="str">
        <f t="shared" si="0"/>
        <v>CC.VM.00003-10084</v>
      </c>
      <c r="C4" s="336">
        <f>_xlfn.XLOOKUP(E4,macros!B:B,macros!I:I)+IF('sets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4" s="336">
        <v>70005</v>
      </c>
      <c r="E4" s="336" t="s">
        <v>290</v>
      </c>
      <c r="F4" s="336">
        <v>10084</v>
      </c>
      <c r="G4" s="336">
        <v>10084</v>
      </c>
      <c r="H4" s="403"/>
    </row>
    <row r="5" spans="1:8">
      <c r="A5" s="336">
        <v>70005</v>
      </c>
      <c r="B5" s="336" t="str">
        <f t="shared" si="0"/>
        <v>CC.VM.00004-10084</v>
      </c>
      <c r="C5" s="336">
        <f>_xlfn.XLOOKUP(E5,macros!B:B,macros!I:I)+IF('sets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5" s="336">
        <v>70005</v>
      </c>
      <c r="E5" s="336" t="s">
        <v>292</v>
      </c>
      <c r="F5" s="336">
        <v>10084</v>
      </c>
      <c r="G5" s="336">
        <v>10084</v>
      </c>
      <c r="H5" s="403"/>
    </row>
    <row r="6" spans="1:8">
      <c r="A6" s="336">
        <v>70005</v>
      </c>
      <c r="B6" s="336" t="str">
        <f t="shared" si="0"/>
        <v>CC.VM.00005-10084</v>
      </c>
      <c r="C6" s="336">
        <f>_xlfn.XLOOKUP(E6,macros!B:B,macros!I:I)+IF('sets &amp; selections'!J8&gt;0,'sets &amp; selections'!J8,0)+IF('sets &amp; selections'!J12&gt;0,'sets &amp; selections'!J12,0)+IF('sets &amp; selections'!J14&gt;0,'sets &amp; selections'!J14,0)+IF('sets &amp; selections'!J15&gt;0,'sets &amp; selections'!J15,0)+IF('sets &amp; selections'!J17&gt;0,'sets &amp; selections'!J17,0)</f>
        <v>0</v>
      </c>
      <c r="D6" s="336">
        <v>70005</v>
      </c>
      <c r="E6" s="336" t="s">
        <v>294</v>
      </c>
      <c r="F6" s="336">
        <v>10084</v>
      </c>
      <c r="G6" s="336">
        <v>10084</v>
      </c>
      <c r="H6" s="403"/>
    </row>
    <row r="7" spans="1:8">
      <c r="A7" s="336">
        <v>70005</v>
      </c>
      <c r="B7" s="336" t="str">
        <f t="shared" si="0"/>
        <v>CC.VM.00006-10084</v>
      </c>
      <c r="C7" s="336">
        <f>_xlfn.XLOOKUP(E7,macros!B:B,macros!I:I)+IF('sets &amp; selections'!J8&gt;0,'sets &amp; selections'!J8,0)+IF('sets &amp; selections'!J13&gt;0,'sets &amp; selections'!J13,0)+IF('sets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7" s="336">
        <v>70005</v>
      </c>
      <c r="E7" s="336" t="s">
        <v>296</v>
      </c>
      <c r="F7" s="336">
        <v>10084</v>
      </c>
      <c r="G7" s="336">
        <v>10084</v>
      </c>
      <c r="H7" s="403"/>
    </row>
    <row r="8" spans="1:8">
      <c r="A8" s="336">
        <v>70005</v>
      </c>
      <c r="B8" s="336" t="str">
        <f t="shared" si="0"/>
        <v>CC.VM.00007-10084</v>
      </c>
      <c r="C8" s="336">
        <f>_xlfn.XLOOKUP(E8,macros!B:B,macros!I:I)+IF('sets &amp; selections'!J8&gt;0,'sets &amp; selections'!J8,0)+IF('sets &amp; selections'!J13&gt;0,'sets &amp; selections'!J13,0)+IF('sets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8" s="336">
        <v>70005</v>
      </c>
      <c r="E8" s="336" t="s">
        <v>299</v>
      </c>
      <c r="F8" s="336">
        <v>10084</v>
      </c>
      <c r="G8" s="336">
        <v>10084</v>
      </c>
      <c r="H8" s="403"/>
    </row>
    <row r="9" spans="1:8">
      <c r="A9" s="336">
        <v>70005</v>
      </c>
      <c r="B9" s="336" t="str">
        <f t="shared" si="0"/>
        <v>CC.VM.00008-10084</v>
      </c>
      <c r="C9" s="336">
        <f>_xlfn.XLOOKUP(E9,macros!B:B,macros!I:I)+IF('sets &amp; selections'!J8&gt;0,'sets &amp; selections'!J8,0)+IF('sets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9" s="336">
        <v>70005</v>
      </c>
      <c r="E9" s="336" t="s">
        <v>301</v>
      </c>
      <c r="F9" s="336">
        <v>10084</v>
      </c>
      <c r="G9" s="336">
        <v>10084</v>
      </c>
      <c r="H9" s="403"/>
    </row>
    <row r="10" spans="1:8">
      <c r="A10" s="336">
        <v>70005</v>
      </c>
      <c r="B10" s="336" t="str">
        <f t="shared" si="0"/>
        <v>CC.VM.00009-10084</v>
      </c>
      <c r="C10" s="336">
        <f>_xlfn.XLOOKUP(E10,macros!B:B,macros!I:I)+IF('sets &amp; selections'!J8&gt;0,'sets &amp; selections'!J8,0)+IF('sets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10" s="336">
        <v>70005</v>
      </c>
      <c r="E10" s="336" t="s">
        <v>304</v>
      </c>
      <c r="F10" s="336">
        <v>10084</v>
      </c>
      <c r="G10" s="336">
        <v>10084</v>
      </c>
      <c r="H10" s="403"/>
    </row>
    <row r="11" spans="1:8">
      <c r="A11" s="336">
        <v>70005</v>
      </c>
      <c r="B11" s="336" t="str">
        <f t="shared" si="0"/>
        <v>CC.VM.00010-10084</v>
      </c>
      <c r="C11" s="336">
        <f>_xlfn.XLOOKUP(E11,macros!B:B,macros!I:I)+IF('sets &amp; selections'!J8&gt;0,'sets &amp; selections'!J8,0)+IF('sets &amp; selections'!J14&gt;0,'sets &amp; selections'!J14,0)+IF('sets &amp; selections'!J15&gt;0,'sets &amp; selections'!J15,0)+IF('sets &amp; selections'!J17&gt;0,'sets &amp; selections'!J17,0)+IF('sets &amp; selections'!J16&gt;0,'sets &amp; selections'!J16,0)</f>
        <v>0</v>
      </c>
      <c r="D11" s="336">
        <v>70005</v>
      </c>
      <c r="E11" s="336" t="s">
        <v>306</v>
      </c>
      <c r="F11" s="336">
        <v>10084</v>
      </c>
      <c r="G11" s="336">
        <v>10084</v>
      </c>
      <c r="H11" s="403"/>
    </row>
    <row r="12" spans="1:8">
      <c r="A12" s="336">
        <v>70005</v>
      </c>
      <c r="B12" s="336" t="str">
        <f>E12&amp;"-"&amp;G12</f>
        <v>CC.VM.00011-10124</v>
      </c>
      <c r="C12" s="336">
        <f>_xlfn.XLOOKUP(E12,macros!B:B,macros!I:I)+IF('sets &amp; selections'!J9&gt;0,'sets &amp; selections'!J9,0)</f>
        <v>0</v>
      </c>
      <c r="D12" s="336">
        <v>70005</v>
      </c>
      <c r="E12" s="336" t="s">
        <v>308</v>
      </c>
      <c r="F12" s="336">
        <v>10084</v>
      </c>
      <c r="G12" s="336" t="s">
        <v>538</v>
      </c>
      <c r="H12" s="403"/>
    </row>
    <row r="13" spans="1:8">
      <c r="A13" s="336">
        <v>70005</v>
      </c>
      <c r="B13" s="336" t="str">
        <f t="shared" ref="B13:B21" si="1">E13&amp;"-"&amp;G13</f>
        <v>CC.VM.00012-10124</v>
      </c>
      <c r="C13" s="336">
        <f>_xlfn.XLOOKUP(E13,macros!B:B,macros!I:I)+IF('sets &amp; selections'!J9&gt;0,'sets &amp; selections'!J9,0)</f>
        <v>0</v>
      </c>
      <c r="D13" s="336">
        <v>70005</v>
      </c>
      <c r="E13" s="336" t="s">
        <v>310</v>
      </c>
      <c r="F13" s="336">
        <v>10084</v>
      </c>
      <c r="G13" s="336" t="s">
        <v>538</v>
      </c>
      <c r="H13" s="403"/>
    </row>
    <row r="14" spans="1:8">
      <c r="A14" s="336">
        <v>70005</v>
      </c>
      <c r="B14" s="336" t="str">
        <f t="shared" si="1"/>
        <v>CC.VM.00013-10124</v>
      </c>
      <c r="C14" s="336">
        <f>_xlfn.XLOOKUP(E14,macros!B:B,macros!I:I)+IF('sets &amp; selections'!J9&gt;0,'sets &amp; selections'!J9,0)</f>
        <v>0</v>
      </c>
      <c r="D14" s="336">
        <v>70005</v>
      </c>
      <c r="E14" s="336" t="s">
        <v>312</v>
      </c>
      <c r="F14" s="336">
        <v>10084</v>
      </c>
      <c r="G14" s="336" t="s">
        <v>538</v>
      </c>
      <c r="H14" s="403"/>
    </row>
    <row r="15" spans="1:8">
      <c r="A15" s="336">
        <v>70005</v>
      </c>
      <c r="B15" s="336" t="str">
        <f t="shared" si="1"/>
        <v>CC.VM.00014-10124</v>
      </c>
      <c r="C15" s="336">
        <f>_xlfn.XLOOKUP(E15,macros!B:B,macros!I:I)+IF('sets &amp; selections'!J9&gt;0,'sets &amp; selections'!J9,0)</f>
        <v>0</v>
      </c>
      <c r="D15" s="336">
        <v>70005</v>
      </c>
      <c r="E15" s="336" t="s">
        <v>314</v>
      </c>
      <c r="F15" s="336">
        <v>10084</v>
      </c>
      <c r="G15" s="336" t="s">
        <v>538</v>
      </c>
      <c r="H15" s="403"/>
    </row>
    <row r="16" spans="1:8">
      <c r="A16" s="336">
        <v>70005</v>
      </c>
      <c r="B16" s="336" t="str">
        <f t="shared" si="1"/>
        <v>CC.VM.00015-10124</v>
      </c>
      <c r="C16" s="336">
        <f>_xlfn.XLOOKUP(E16,macros!B:B,macros!I:I)+IF('sets &amp; selections'!J9&gt;0,'sets &amp; selections'!J9,0)</f>
        <v>0</v>
      </c>
      <c r="D16" s="336">
        <v>70005</v>
      </c>
      <c r="E16" s="336" t="s">
        <v>316</v>
      </c>
      <c r="F16" s="336">
        <v>10084</v>
      </c>
      <c r="G16" s="336" t="s">
        <v>538</v>
      </c>
      <c r="H16" s="403"/>
    </row>
    <row r="17" spans="1:8">
      <c r="A17" s="336">
        <v>70005</v>
      </c>
      <c r="B17" s="336" t="str">
        <f t="shared" si="1"/>
        <v>CC.VM.00016-10124</v>
      </c>
      <c r="C17" s="336">
        <f>_xlfn.XLOOKUP(E17,macros!B:B,macros!I:I)+IF('sets &amp; selections'!J9&gt;0,'sets &amp; selections'!J9,0)</f>
        <v>0</v>
      </c>
      <c r="D17" s="336">
        <v>70005</v>
      </c>
      <c r="E17" s="336" t="s">
        <v>318</v>
      </c>
      <c r="F17" s="336">
        <v>10084</v>
      </c>
      <c r="G17" s="336" t="s">
        <v>538</v>
      </c>
      <c r="H17" s="403"/>
    </row>
    <row r="18" spans="1:8">
      <c r="A18" s="336">
        <v>70005</v>
      </c>
      <c r="B18" s="336" t="str">
        <f t="shared" si="1"/>
        <v>CC.VM.00017-10124</v>
      </c>
      <c r="C18" s="336">
        <f>_xlfn.XLOOKUP(E18,macros!B:B,macros!I:I)+IF('sets &amp; selections'!J9&gt;0,'sets &amp; selections'!J9,0)</f>
        <v>0</v>
      </c>
      <c r="D18" s="336">
        <v>70005</v>
      </c>
      <c r="E18" s="336" t="s">
        <v>320</v>
      </c>
      <c r="F18" s="336">
        <v>10084</v>
      </c>
      <c r="G18" s="336" t="s">
        <v>538</v>
      </c>
      <c r="H18" s="403"/>
    </row>
    <row r="19" spans="1:8">
      <c r="A19" s="336">
        <v>70005</v>
      </c>
      <c r="B19" s="336" t="str">
        <f t="shared" si="1"/>
        <v>CC.VM.00018-10124</v>
      </c>
      <c r="C19" s="336">
        <f>_xlfn.XLOOKUP(E19,macros!B:B,macros!I:I)+IF('sets &amp; selections'!J9&gt;0,'sets &amp; selections'!J9,0)</f>
        <v>0</v>
      </c>
      <c r="D19" s="336">
        <v>70005</v>
      </c>
      <c r="E19" s="336" t="s">
        <v>322</v>
      </c>
      <c r="F19" s="336">
        <v>10084</v>
      </c>
      <c r="G19" s="336" t="s">
        <v>538</v>
      </c>
      <c r="H19" s="403"/>
    </row>
    <row r="20" spans="1:8">
      <c r="A20" s="336">
        <v>70005</v>
      </c>
      <c r="B20" s="336" t="str">
        <f t="shared" si="1"/>
        <v>CC.VM.00019-10124</v>
      </c>
      <c r="C20" s="336">
        <f>_xlfn.XLOOKUP(E20,macros!B:B,macros!I:I)+IF('sets &amp; selections'!J9&gt;0,'sets &amp; selections'!J9,0)</f>
        <v>0</v>
      </c>
      <c r="D20" s="336">
        <v>70005</v>
      </c>
      <c r="E20" s="336" t="s">
        <v>324</v>
      </c>
      <c r="F20" s="336">
        <v>10084</v>
      </c>
      <c r="G20" s="336" t="s">
        <v>538</v>
      </c>
      <c r="H20" s="403"/>
    </row>
    <row r="21" spans="1:8">
      <c r="A21" s="336">
        <v>70005</v>
      </c>
      <c r="B21" s="336" t="str">
        <f t="shared" si="1"/>
        <v>CC.VM.00020-10124</v>
      </c>
      <c r="C21" s="336">
        <f>_xlfn.XLOOKUP(E21,macros!B:B,macros!I:I)+IF('sets &amp; selections'!J9&gt;0,'sets &amp; selections'!J9,0)</f>
        <v>0</v>
      </c>
      <c r="D21" s="336">
        <v>70005</v>
      </c>
      <c r="E21" s="336" t="s">
        <v>326</v>
      </c>
      <c r="F21" s="336">
        <v>10084</v>
      </c>
      <c r="G21" s="336" t="s">
        <v>538</v>
      </c>
      <c r="H21" s="403"/>
    </row>
    <row r="22" spans="1:8">
      <c r="A22" s="337">
        <v>70005</v>
      </c>
      <c r="B22" s="337" t="str">
        <f t="shared" si="0"/>
        <v>CC.VM.00001-10085</v>
      </c>
      <c r="C22" s="337">
        <f>_xlfn.XLOOKUP(E22,macros!B:B,macros!J:J)+IF('sets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2" s="337">
        <v>70005</v>
      </c>
      <c r="E22" s="337" t="s">
        <v>285</v>
      </c>
      <c r="F22" s="337">
        <v>10085</v>
      </c>
      <c r="G22" s="337">
        <v>10085</v>
      </c>
      <c r="H22" s="403"/>
    </row>
    <row r="23" spans="1:8">
      <c r="A23" s="337">
        <v>70005</v>
      </c>
      <c r="B23" s="337" t="str">
        <f t="shared" si="0"/>
        <v>CC.VM.00002-10085</v>
      </c>
      <c r="C23" s="337">
        <f>_xlfn.XLOOKUP(E23,macros!B:B,macros!J:J)+IF('sets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3" s="337">
        <v>70005</v>
      </c>
      <c r="E23" s="337" t="s">
        <v>288</v>
      </c>
      <c r="F23" s="337">
        <v>10085</v>
      </c>
      <c r="G23" s="337">
        <v>10085</v>
      </c>
      <c r="H23" s="403"/>
    </row>
    <row r="24" spans="1:8">
      <c r="A24" s="337">
        <v>70005</v>
      </c>
      <c r="B24" s="337" t="str">
        <f t="shared" si="0"/>
        <v>CC.VM.00003-10085</v>
      </c>
      <c r="C24" s="337">
        <f>_xlfn.XLOOKUP(E24,macros!B:B,macros!J:J)+IF('sets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4" s="337">
        <v>70005</v>
      </c>
      <c r="E24" s="337" t="s">
        <v>290</v>
      </c>
      <c r="F24" s="337">
        <v>10085</v>
      </c>
      <c r="G24" s="337">
        <v>10085</v>
      </c>
      <c r="H24" s="403"/>
    </row>
    <row r="25" spans="1:8">
      <c r="A25" s="337">
        <v>70005</v>
      </c>
      <c r="B25" s="337" t="str">
        <f t="shared" si="0"/>
        <v>CC.VM.00004-10085</v>
      </c>
      <c r="C25" s="337">
        <f>_xlfn.XLOOKUP(E25,macros!B:B,macros!J:J)+IF('sets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5" s="337">
        <v>70005</v>
      </c>
      <c r="E25" s="337" t="s">
        <v>292</v>
      </c>
      <c r="F25" s="337">
        <v>10085</v>
      </c>
      <c r="G25" s="337">
        <v>10085</v>
      </c>
      <c r="H25" s="403"/>
    </row>
    <row r="26" spans="1:8">
      <c r="A26" s="337">
        <v>70005</v>
      </c>
      <c r="B26" s="337" t="str">
        <f t="shared" si="0"/>
        <v>CC.VM.00005-10085</v>
      </c>
      <c r="C26" s="337">
        <f>_xlfn.XLOOKUP(E26,macros!B:B,macros!J:J)+IF('sets &amp; selections'!K8+'sets &amp; selections'!K12+'sets &amp; selections'!K14+'sets &amp; selections'!K15+'sets &amp; selections'!K17&gt;0,'sets &amp; selections'!K8+'sets &amp; selections'!K12+'sets &amp; selections'!K14+'sets &amp; selections'!K15+'sets &amp; selections'!K17,0)</f>
        <v>0</v>
      </c>
      <c r="D26" s="337">
        <v>70005</v>
      </c>
      <c r="E26" s="337" t="s">
        <v>294</v>
      </c>
      <c r="F26" s="337">
        <v>10085</v>
      </c>
      <c r="G26" s="337">
        <v>10085</v>
      </c>
      <c r="H26" s="403"/>
    </row>
    <row r="27" spans="1:8">
      <c r="A27" s="337">
        <v>70005</v>
      </c>
      <c r="B27" s="337" t="str">
        <f t="shared" si="0"/>
        <v>CC.VM.00006-10085</v>
      </c>
      <c r="C27" s="337">
        <f>_xlfn.XLOOKUP(E27,macros!B:B,macros!J:J)+IF('sets &amp; selections'!K8+'sets &amp; selections'!K13+'sets &amp; selections'!K14+'sets &amp; selections'!K15+'sets &amp; selections'!K17+'sets &amp; selections'!K16&gt;0,'sets &amp; selections'!K8+'sets &amp; selections'!K13+'sets &amp; selections'!K14+'sets &amp; selections'!K15+'sets &amp; selections'!K17+'sets &amp; selections'!K16,0)</f>
        <v>0</v>
      </c>
      <c r="D27" s="337">
        <v>70005</v>
      </c>
      <c r="E27" s="337" t="s">
        <v>296</v>
      </c>
      <c r="F27" s="337">
        <v>10085</v>
      </c>
      <c r="G27" s="337">
        <v>10085</v>
      </c>
      <c r="H27" s="403"/>
    </row>
    <row r="28" spans="1:8">
      <c r="A28" s="337">
        <v>70005</v>
      </c>
      <c r="B28" s="337" t="str">
        <f t="shared" si="0"/>
        <v>CC.VM.00007-10085</v>
      </c>
      <c r="C28" s="337">
        <f>_xlfn.XLOOKUP(E28,macros!B:B,macros!J:J)+IF('sets &amp; selections'!K8+'sets &amp; selections'!K13+'sets &amp; selections'!K14+'sets &amp; selections'!K15+'sets &amp; selections'!K17+'sets &amp; selections'!K16&gt;0,'sets &amp; selections'!K8+'sets &amp; selections'!K13+'sets &amp; selections'!K14+'sets &amp; selections'!K15+'sets &amp; selections'!K17+'sets &amp; selections'!K16,0)</f>
        <v>0</v>
      </c>
      <c r="D28" s="337">
        <v>70005</v>
      </c>
      <c r="E28" s="337" t="s">
        <v>299</v>
      </c>
      <c r="F28" s="337">
        <v>10085</v>
      </c>
      <c r="G28" s="337">
        <v>10085</v>
      </c>
      <c r="H28" s="403"/>
    </row>
    <row r="29" spans="1:8">
      <c r="A29" s="337">
        <v>70005</v>
      </c>
      <c r="B29" s="337" t="str">
        <f t="shared" si="0"/>
        <v>CC.VM.00008-10085</v>
      </c>
      <c r="C29" s="337">
        <f>_xlfn.XLOOKUP(E29,macros!B:B,macros!J:J)+IF('sets &amp; selections'!K8+'sets &amp; selections'!K14+'sets &amp; selections'!K15+'sets &amp; selections'!K17+'sets &amp; selections'!K16&gt;0,'sets &amp; selections'!K8+'sets &amp; selections'!K14+'sets &amp; selections'!K15+'sets &amp; selections'!K17+'sets &amp; selections'!K16,0)</f>
        <v>0</v>
      </c>
      <c r="D29" s="337">
        <v>70005</v>
      </c>
      <c r="E29" s="337" t="s">
        <v>301</v>
      </c>
      <c r="F29" s="337">
        <v>10085</v>
      </c>
      <c r="G29" s="337">
        <v>10085</v>
      </c>
      <c r="H29" s="403"/>
    </row>
    <row r="30" spans="1:8">
      <c r="A30" s="337">
        <v>70005</v>
      </c>
      <c r="B30" s="337" t="str">
        <f t="shared" si="0"/>
        <v>CC.VM.00009-10085</v>
      </c>
      <c r="C30" s="337">
        <f>_xlfn.XLOOKUP(E30,macros!B:B,macros!J:J)+IF('sets &amp; selections'!K8+'sets &amp; selections'!K14+'sets &amp; selections'!K15+'sets &amp; selections'!K17+'sets &amp; selections'!K16&gt;0,'sets &amp; selections'!K8+'sets &amp; selections'!K14+'sets &amp; selections'!K15+'sets &amp; selections'!K17+'sets &amp; selections'!K16,0)</f>
        <v>0</v>
      </c>
      <c r="D30" s="337">
        <v>70005</v>
      </c>
      <c r="E30" s="337" t="s">
        <v>304</v>
      </c>
      <c r="F30" s="337">
        <v>10085</v>
      </c>
      <c r="G30" s="337">
        <v>10085</v>
      </c>
      <c r="H30" s="403"/>
    </row>
    <row r="31" spans="1:8">
      <c r="A31" s="337">
        <v>70005</v>
      </c>
      <c r="B31" s="337" t="str">
        <f t="shared" si="0"/>
        <v>CC.VM.00010-10085</v>
      </c>
      <c r="C31" s="337">
        <f>_xlfn.XLOOKUP(E31,macros!B:B,macros!J:J)+IF('sets &amp; selections'!K8+'sets &amp; selections'!K14+'sets &amp; selections'!K15+'sets &amp; selections'!K17+'sets &amp; selections'!K16&gt;0,'sets &amp; selections'!K8+'sets &amp; selections'!K14+'sets &amp; selections'!K15+'sets &amp; selections'!K17+'sets &amp; selections'!K16,0)</f>
        <v>0</v>
      </c>
      <c r="D31" s="337">
        <v>70005</v>
      </c>
      <c r="E31" s="337" t="s">
        <v>306</v>
      </c>
      <c r="F31" s="337">
        <v>10085</v>
      </c>
      <c r="G31" s="337">
        <v>10085</v>
      </c>
      <c r="H31" s="403"/>
    </row>
    <row r="32" spans="1:8">
      <c r="A32" s="337">
        <v>70005</v>
      </c>
      <c r="B32" s="337" t="str">
        <f>E32&amp;"-"&amp;G32</f>
        <v>CC.VM.00011-10125</v>
      </c>
      <c r="C32" s="337">
        <f>_xlfn.XLOOKUP(E32,macros!B:B,macros!J:J)+IF('sets &amp; selections'!K9&gt;0,'sets &amp; selections'!K9,0)</f>
        <v>0</v>
      </c>
      <c r="D32" s="337">
        <v>70005</v>
      </c>
      <c r="E32" s="337" t="s">
        <v>308</v>
      </c>
      <c r="F32" s="337">
        <v>10085</v>
      </c>
      <c r="G32" s="337" t="s">
        <v>539</v>
      </c>
      <c r="H32" s="403"/>
    </row>
    <row r="33" spans="1:8">
      <c r="A33" s="337">
        <v>70005</v>
      </c>
      <c r="B33" s="337" t="str">
        <f t="shared" ref="B33:B41" si="2">E33&amp;"-"&amp;G33</f>
        <v>CC.VM.00012-10125</v>
      </c>
      <c r="C33" s="337">
        <f>_xlfn.XLOOKUP(E33,macros!B:B,macros!J:J)+IF('sets &amp; selections'!K9&gt;0,'sets &amp; selections'!K9,0)</f>
        <v>0</v>
      </c>
      <c r="D33" s="337">
        <v>70005</v>
      </c>
      <c r="E33" s="337" t="s">
        <v>310</v>
      </c>
      <c r="F33" s="337">
        <v>10085</v>
      </c>
      <c r="G33" s="337" t="s">
        <v>539</v>
      </c>
      <c r="H33" s="403"/>
    </row>
    <row r="34" spans="1:8">
      <c r="A34" s="337">
        <v>70005</v>
      </c>
      <c r="B34" s="337" t="str">
        <f t="shared" si="2"/>
        <v>CC.VM.00013-10125</v>
      </c>
      <c r="C34" s="337">
        <f>_xlfn.XLOOKUP(E34,macros!B:B,macros!J:J)+IF('sets &amp; selections'!K9&gt;0,'sets &amp; selections'!K9,0)</f>
        <v>0</v>
      </c>
      <c r="D34" s="337">
        <v>70005</v>
      </c>
      <c r="E34" s="337" t="s">
        <v>312</v>
      </c>
      <c r="F34" s="337">
        <v>10085</v>
      </c>
      <c r="G34" s="337" t="s">
        <v>539</v>
      </c>
      <c r="H34" s="403"/>
    </row>
    <row r="35" spans="1:8">
      <c r="A35" s="337">
        <v>70005</v>
      </c>
      <c r="B35" s="337" t="str">
        <f t="shared" si="2"/>
        <v>CC.VM.00014-10125</v>
      </c>
      <c r="C35" s="337">
        <f>_xlfn.XLOOKUP(E35,macros!B:B,macros!J:J)+IF('sets &amp; selections'!K9&gt;0,'sets &amp; selections'!K9,0)</f>
        <v>0</v>
      </c>
      <c r="D35" s="337">
        <v>70005</v>
      </c>
      <c r="E35" s="337" t="s">
        <v>314</v>
      </c>
      <c r="F35" s="337">
        <v>10085</v>
      </c>
      <c r="G35" s="337" t="s">
        <v>539</v>
      </c>
      <c r="H35" s="403"/>
    </row>
    <row r="36" spans="1:8">
      <c r="A36" s="337">
        <v>70005</v>
      </c>
      <c r="B36" s="337" t="str">
        <f t="shared" si="2"/>
        <v>CC.VM.00015-10125</v>
      </c>
      <c r="C36" s="337">
        <f>_xlfn.XLOOKUP(E36,macros!B:B,macros!J:J)+IF('sets &amp; selections'!K9&gt;0,'sets &amp; selections'!K9,0)</f>
        <v>0</v>
      </c>
      <c r="D36" s="337">
        <v>70005</v>
      </c>
      <c r="E36" s="337" t="s">
        <v>316</v>
      </c>
      <c r="F36" s="337">
        <v>10085</v>
      </c>
      <c r="G36" s="337" t="s">
        <v>539</v>
      </c>
      <c r="H36" s="403"/>
    </row>
    <row r="37" spans="1:8">
      <c r="A37" s="337">
        <v>70005</v>
      </c>
      <c r="B37" s="337" t="str">
        <f t="shared" si="2"/>
        <v>CC.VM.00016-10125</v>
      </c>
      <c r="C37" s="337">
        <f>_xlfn.XLOOKUP(E37,macros!B:B,macros!J:J)+IF('sets &amp; selections'!K9&gt;0,'sets &amp; selections'!K9,0)</f>
        <v>0</v>
      </c>
      <c r="D37" s="337">
        <v>70005</v>
      </c>
      <c r="E37" s="337" t="s">
        <v>318</v>
      </c>
      <c r="F37" s="337">
        <v>10085</v>
      </c>
      <c r="G37" s="337" t="s">
        <v>539</v>
      </c>
      <c r="H37" s="403"/>
    </row>
    <row r="38" spans="1:8">
      <c r="A38" s="337">
        <v>70005</v>
      </c>
      <c r="B38" s="337" t="str">
        <f t="shared" si="2"/>
        <v>CC.VM.00017-10125</v>
      </c>
      <c r="C38" s="337">
        <f>_xlfn.XLOOKUP(E38,macros!B:B,macros!J:J)+IF('sets &amp; selections'!K9&gt;0,'sets &amp; selections'!K9,0)</f>
        <v>0</v>
      </c>
      <c r="D38" s="337">
        <v>70005</v>
      </c>
      <c r="E38" s="337" t="s">
        <v>320</v>
      </c>
      <c r="F38" s="337">
        <v>10085</v>
      </c>
      <c r="G38" s="337" t="s">
        <v>539</v>
      </c>
      <c r="H38" s="403"/>
    </row>
    <row r="39" spans="1:8">
      <c r="A39" s="337">
        <v>70005</v>
      </c>
      <c r="B39" s="337" t="str">
        <f t="shared" si="2"/>
        <v>CC.VM.00018-10125</v>
      </c>
      <c r="C39" s="337">
        <f>_xlfn.XLOOKUP(E39,macros!B:B,macros!J:J)+IF('sets &amp; selections'!K9&gt;0,'sets &amp; selections'!K9,0)</f>
        <v>0</v>
      </c>
      <c r="D39" s="337">
        <v>70005</v>
      </c>
      <c r="E39" s="337" t="s">
        <v>322</v>
      </c>
      <c r="F39" s="337">
        <v>10085</v>
      </c>
      <c r="G39" s="337" t="s">
        <v>539</v>
      </c>
      <c r="H39" s="403"/>
    </row>
    <row r="40" spans="1:8">
      <c r="A40" s="337">
        <v>70005</v>
      </c>
      <c r="B40" s="337" t="str">
        <f t="shared" si="2"/>
        <v>CC.VM.00019-10125</v>
      </c>
      <c r="C40" s="337">
        <f>_xlfn.XLOOKUP(E40,macros!B:B,macros!J:J)+IF('sets &amp; selections'!K9&gt;0,'sets &amp; selections'!K9,0)</f>
        <v>0</v>
      </c>
      <c r="D40" s="337">
        <v>70005</v>
      </c>
      <c r="E40" s="337" t="s">
        <v>324</v>
      </c>
      <c r="F40" s="337">
        <v>10085</v>
      </c>
      <c r="G40" s="337" t="s">
        <v>539</v>
      </c>
      <c r="H40" s="403"/>
    </row>
    <row r="41" spans="1:8">
      <c r="A41" s="337">
        <v>70005</v>
      </c>
      <c r="B41" s="337" t="str">
        <f t="shared" si="2"/>
        <v>CC.VM.00020-10125</v>
      </c>
      <c r="C41" s="337">
        <f>_xlfn.XLOOKUP(E41,macros!B:B,macros!J:J)+IF('sets &amp; selections'!K9&gt;0,'sets &amp; selections'!K9,0)</f>
        <v>0</v>
      </c>
      <c r="D41" s="337">
        <v>70005</v>
      </c>
      <c r="E41" s="337" t="s">
        <v>326</v>
      </c>
      <c r="F41" s="337">
        <v>10085</v>
      </c>
      <c r="G41" s="337" t="s">
        <v>539</v>
      </c>
      <c r="H41" s="403"/>
    </row>
    <row r="42" spans="1:8">
      <c r="A42" s="338">
        <v>70005</v>
      </c>
      <c r="B42" s="338" t="str">
        <f t="shared" si="0"/>
        <v>CC.VM.00001-10086</v>
      </c>
      <c r="C42" s="338">
        <f>_xlfn.XLOOKUP(E42,macros!B:B,macros!K:K)+IF('sets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2" s="338">
        <v>70005</v>
      </c>
      <c r="E42" s="338" t="s">
        <v>285</v>
      </c>
      <c r="F42" s="338">
        <v>10086</v>
      </c>
      <c r="G42" s="338">
        <v>10086</v>
      </c>
      <c r="H42" s="403"/>
    </row>
    <row r="43" spans="1:8">
      <c r="A43" s="338">
        <v>70005</v>
      </c>
      <c r="B43" s="338" t="str">
        <f t="shared" si="0"/>
        <v>CC.VM.00002-10086</v>
      </c>
      <c r="C43" s="338">
        <f>_xlfn.XLOOKUP(E43,macros!B:B,macros!K:K)+IF('sets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3" s="338">
        <v>70005</v>
      </c>
      <c r="E43" s="338" t="s">
        <v>288</v>
      </c>
      <c r="F43" s="338">
        <v>10086</v>
      </c>
      <c r="G43" s="338">
        <v>10086</v>
      </c>
      <c r="H43" s="403"/>
    </row>
    <row r="44" spans="1:8">
      <c r="A44" s="338">
        <v>70005</v>
      </c>
      <c r="B44" s="338" t="str">
        <f t="shared" si="0"/>
        <v>CC.VM.00003-10086</v>
      </c>
      <c r="C44" s="338">
        <f>_xlfn.XLOOKUP(E44,macros!B:B,macros!K:K)+IF('sets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4" s="338">
        <v>70005</v>
      </c>
      <c r="E44" s="338" t="s">
        <v>290</v>
      </c>
      <c r="F44" s="338">
        <v>10086</v>
      </c>
      <c r="G44" s="338">
        <v>10086</v>
      </c>
      <c r="H44" s="403"/>
    </row>
    <row r="45" spans="1:8">
      <c r="A45" s="338">
        <v>70005</v>
      </c>
      <c r="B45" s="338" t="str">
        <f t="shared" si="0"/>
        <v>CC.VM.00004-10086</v>
      </c>
      <c r="C45" s="338">
        <f>_xlfn.XLOOKUP(E45,macros!B:B,macros!K:K)+IF('sets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5" s="338">
        <v>70005</v>
      </c>
      <c r="E45" s="338" t="s">
        <v>292</v>
      </c>
      <c r="F45" s="338">
        <v>10086</v>
      </c>
      <c r="G45" s="338">
        <v>10086</v>
      </c>
      <c r="H45" s="403"/>
    </row>
    <row r="46" spans="1:8">
      <c r="A46" s="338">
        <v>70005</v>
      </c>
      <c r="B46" s="338" t="str">
        <f t="shared" si="0"/>
        <v>CC.VM.00005-10086</v>
      </c>
      <c r="C46" s="338">
        <f>_xlfn.XLOOKUP(E46,macros!B:B,macros!K:K)+IF('sets &amp; selections'!L8+'sets &amp; selections'!L12+'sets &amp; selections'!L14+'sets &amp; selections'!L15+'sets &amp; selections'!L17&gt;0,'sets &amp; selections'!L8+'sets &amp; selections'!L12+'sets &amp; selections'!L14+'sets &amp; selections'!L15+'sets &amp; selections'!L17,0)</f>
        <v>0</v>
      </c>
      <c r="D46" s="338">
        <v>70005</v>
      </c>
      <c r="E46" s="338" t="s">
        <v>294</v>
      </c>
      <c r="F46" s="338">
        <v>10086</v>
      </c>
      <c r="G46" s="338">
        <v>10086</v>
      </c>
      <c r="H46" s="403"/>
    </row>
    <row r="47" spans="1:8">
      <c r="A47" s="338">
        <v>70005</v>
      </c>
      <c r="B47" s="338" t="str">
        <f t="shared" si="0"/>
        <v>CC.VM.00006-10086</v>
      </c>
      <c r="C47" s="338">
        <f>_xlfn.XLOOKUP(E47,macros!B:B,macros!K:K)+IF('sets &amp; selections'!L8+'sets &amp; selections'!L13+'sets &amp; selections'!L14+'sets &amp; selections'!L15+'sets &amp; selections'!L17+'sets &amp; selections'!L16&gt;0,'sets &amp; selections'!L8+'sets &amp; selections'!L13+'sets &amp; selections'!L14+'sets &amp; selections'!L15+'sets &amp; selections'!L17+'sets &amp; selections'!L16,0)</f>
        <v>0</v>
      </c>
      <c r="D47" s="338">
        <v>70005</v>
      </c>
      <c r="E47" s="338" t="s">
        <v>296</v>
      </c>
      <c r="F47" s="338">
        <v>10086</v>
      </c>
      <c r="G47" s="338">
        <v>10086</v>
      </c>
      <c r="H47" s="403"/>
    </row>
    <row r="48" spans="1:8">
      <c r="A48" s="338">
        <v>70005</v>
      </c>
      <c r="B48" s="338" t="str">
        <f t="shared" si="0"/>
        <v>CC.VM.00007-10086</v>
      </c>
      <c r="C48" s="338">
        <f>_xlfn.XLOOKUP(E48,macros!B:B,macros!K:K)+IF('sets &amp; selections'!L8+'sets &amp; selections'!L13+'sets &amp; selections'!L14+'sets &amp; selections'!L15+'sets &amp; selections'!L17+'sets &amp; selections'!L16&gt;0,'sets &amp; selections'!L8+'sets &amp; selections'!L13+'sets &amp; selections'!L14+'sets &amp; selections'!L15+'sets &amp; selections'!L17+'sets &amp; selections'!L16,0)</f>
        <v>0</v>
      </c>
      <c r="D48" s="338">
        <v>70005</v>
      </c>
      <c r="E48" s="338" t="s">
        <v>299</v>
      </c>
      <c r="F48" s="338">
        <v>10086</v>
      </c>
      <c r="G48" s="338">
        <v>10086</v>
      </c>
      <c r="H48" s="403"/>
    </row>
    <row r="49" spans="1:8">
      <c r="A49" s="338">
        <v>70005</v>
      </c>
      <c r="B49" s="338" t="str">
        <f t="shared" si="0"/>
        <v>CC.VM.00008-10086</v>
      </c>
      <c r="C49" s="338">
        <f>_xlfn.XLOOKUP(E49,macros!B:B,macros!K:K)+IF('sets &amp; selections'!L8+'sets &amp; selections'!L14+'sets &amp; selections'!L15+'sets &amp; selections'!L17+'sets &amp; selections'!L16&gt;0,'sets &amp; selections'!L8+'sets &amp; selections'!L14+'sets &amp; selections'!L15+'sets &amp; selections'!L17+'sets &amp; selections'!L16,0)</f>
        <v>0</v>
      </c>
      <c r="D49" s="338">
        <v>70005</v>
      </c>
      <c r="E49" s="338" t="s">
        <v>301</v>
      </c>
      <c r="F49" s="338">
        <v>10086</v>
      </c>
      <c r="G49" s="338">
        <v>10086</v>
      </c>
      <c r="H49" s="403"/>
    </row>
    <row r="50" spans="1:8">
      <c r="A50" s="338">
        <v>70005</v>
      </c>
      <c r="B50" s="338" t="str">
        <f t="shared" si="0"/>
        <v>CC.VM.00009-10086</v>
      </c>
      <c r="C50" s="338">
        <f>_xlfn.XLOOKUP(E50,macros!B:B,macros!K:K)+IF('sets &amp; selections'!L8+'sets &amp; selections'!L14+'sets &amp; selections'!L15+'sets &amp; selections'!L17+'sets &amp; selections'!L16&gt;0,'sets &amp; selections'!L8+'sets &amp; selections'!L14+'sets &amp; selections'!L15+'sets &amp; selections'!L17+'sets &amp; selections'!L16,0)</f>
        <v>0</v>
      </c>
      <c r="D50" s="338">
        <v>70005</v>
      </c>
      <c r="E50" s="338" t="s">
        <v>304</v>
      </c>
      <c r="F50" s="338">
        <v>10086</v>
      </c>
      <c r="G50" s="338">
        <v>10086</v>
      </c>
      <c r="H50" s="403"/>
    </row>
    <row r="51" spans="1:8">
      <c r="A51" s="338">
        <v>70005</v>
      </c>
      <c r="B51" s="338" t="str">
        <f t="shared" si="0"/>
        <v>CC.VM.00010-10086</v>
      </c>
      <c r="C51" s="338">
        <f>_xlfn.XLOOKUP(E51,macros!B:B,macros!K:K)+IF('sets &amp; selections'!L8+'sets &amp; selections'!L14+'sets &amp; selections'!L15+'sets &amp; selections'!L17+'sets &amp; selections'!L16&gt;0,'sets &amp; selections'!L8+'sets &amp; selections'!L14+'sets &amp; selections'!L15+'sets &amp; selections'!L17+'sets &amp; selections'!L16,0)</f>
        <v>0</v>
      </c>
      <c r="D51" s="338">
        <v>70005</v>
      </c>
      <c r="E51" s="338" t="s">
        <v>306</v>
      </c>
      <c r="F51" s="338">
        <v>10086</v>
      </c>
      <c r="G51" s="338">
        <v>10086</v>
      </c>
      <c r="H51" s="403"/>
    </row>
    <row r="52" spans="1:8">
      <c r="A52" s="338">
        <v>70005</v>
      </c>
      <c r="B52" s="338" t="str">
        <f>E52&amp;"-"&amp;G52</f>
        <v>CC.VM.00011-10127</v>
      </c>
      <c r="C52" s="338">
        <f>_xlfn.XLOOKUP(E52,macros!B:B,macros!K:K)+IF('sets &amp; selections'!L9&gt;0,'sets &amp; selections'!L9,0)</f>
        <v>0</v>
      </c>
      <c r="D52" s="338">
        <v>70005</v>
      </c>
      <c r="E52" s="338" t="s">
        <v>308</v>
      </c>
      <c r="F52" s="338">
        <v>10086</v>
      </c>
      <c r="G52" s="338" t="s">
        <v>540</v>
      </c>
      <c r="H52" s="403"/>
    </row>
    <row r="53" spans="1:8">
      <c r="A53" s="338">
        <v>70005</v>
      </c>
      <c r="B53" s="338" t="str">
        <f t="shared" ref="B53:B61" si="3">E53&amp;"-"&amp;G53</f>
        <v>CC.VM.00012-10127</v>
      </c>
      <c r="C53" s="338">
        <f>_xlfn.XLOOKUP(E53,macros!B:B,macros!K:K)+IF('sets &amp; selections'!L9&gt;0,'sets &amp; selections'!L9,0)</f>
        <v>0</v>
      </c>
      <c r="D53" s="338">
        <v>70005</v>
      </c>
      <c r="E53" s="338" t="s">
        <v>310</v>
      </c>
      <c r="F53" s="338">
        <v>10086</v>
      </c>
      <c r="G53" s="338" t="s">
        <v>540</v>
      </c>
      <c r="H53" s="403"/>
    </row>
    <row r="54" spans="1:8">
      <c r="A54" s="338">
        <v>70005</v>
      </c>
      <c r="B54" s="338" t="str">
        <f t="shared" si="3"/>
        <v>CC.VM.00013-10127</v>
      </c>
      <c r="C54" s="338">
        <f>_xlfn.XLOOKUP(E54,macros!B:B,macros!K:K)+IF('sets &amp; selections'!L9&gt;0,'sets &amp; selections'!L9,0)</f>
        <v>0</v>
      </c>
      <c r="D54" s="338">
        <v>70005</v>
      </c>
      <c r="E54" s="338" t="s">
        <v>312</v>
      </c>
      <c r="F54" s="338">
        <v>10086</v>
      </c>
      <c r="G54" s="338" t="s">
        <v>540</v>
      </c>
      <c r="H54" s="403"/>
    </row>
    <row r="55" spans="1:8">
      <c r="A55" s="338">
        <v>70005</v>
      </c>
      <c r="B55" s="338" t="str">
        <f t="shared" si="3"/>
        <v>CC.VM.00014-10127</v>
      </c>
      <c r="C55" s="338">
        <f>_xlfn.XLOOKUP(E55,macros!B:B,macros!K:K)+IF('sets &amp; selections'!L9&gt;0,'sets &amp; selections'!L9,0)</f>
        <v>0</v>
      </c>
      <c r="D55" s="338">
        <v>70005</v>
      </c>
      <c r="E55" s="338" t="s">
        <v>314</v>
      </c>
      <c r="F55" s="338">
        <v>10086</v>
      </c>
      <c r="G55" s="338" t="s">
        <v>540</v>
      </c>
      <c r="H55" s="403"/>
    </row>
    <row r="56" spans="1:8">
      <c r="A56" s="338">
        <v>70005</v>
      </c>
      <c r="B56" s="338" t="str">
        <f t="shared" si="3"/>
        <v>CC.VM.00015-10127</v>
      </c>
      <c r="C56" s="338">
        <f>_xlfn.XLOOKUP(E56,macros!B:B,macros!K:K)+IF('sets &amp; selections'!L9&gt;0,'sets &amp; selections'!L9,0)</f>
        <v>0</v>
      </c>
      <c r="D56" s="338">
        <v>70005</v>
      </c>
      <c r="E56" s="338" t="s">
        <v>316</v>
      </c>
      <c r="F56" s="338">
        <v>10086</v>
      </c>
      <c r="G56" s="338" t="s">
        <v>540</v>
      </c>
      <c r="H56" s="403"/>
    </row>
    <row r="57" spans="1:8">
      <c r="A57" s="338">
        <v>70005</v>
      </c>
      <c r="B57" s="338" t="str">
        <f t="shared" si="3"/>
        <v>CC.VM.00016-10127</v>
      </c>
      <c r="C57" s="338">
        <f>_xlfn.XLOOKUP(E57,macros!B:B,macros!K:K)+IF('sets &amp; selections'!L9&gt;0,'sets &amp; selections'!L9,0)</f>
        <v>0</v>
      </c>
      <c r="D57" s="338">
        <v>70005</v>
      </c>
      <c r="E57" s="338" t="s">
        <v>318</v>
      </c>
      <c r="F57" s="338">
        <v>10086</v>
      </c>
      <c r="G57" s="338" t="s">
        <v>540</v>
      </c>
      <c r="H57" s="403"/>
    </row>
    <row r="58" spans="1:8">
      <c r="A58" s="338">
        <v>70005</v>
      </c>
      <c r="B58" s="338" t="str">
        <f t="shared" si="3"/>
        <v>CC.VM.00017-10127</v>
      </c>
      <c r="C58" s="338">
        <f>_xlfn.XLOOKUP(E58,macros!B:B,macros!K:K)+IF('sets &amp; selections'!L9&gt;0,'sets &amp; selections'!L9,0)</f>
        <v>0</v>
      </c>
      <c r="D58" s="338">
        <v>70005</v>
      </c>
      <c r="E58" s="338" t="s">
        <v>320</v>
      </c>
      <c r="F58" s="338">
        <v>10086</v>
      </c>
      <c r="G58" s="338" t="s">
        <v>540</v>
      </c>
      <c r="H58" s="403"/>
    </row>
    <row r="59" spans="1:8">
      <c r="A59" s="338">
        <v>70005</v>
      </c>
      <c r="B59" s="338" t="str">
        <f t="shared" si="3"/>
        <v>CC.VM.00018-10127</v>
      </c>
      <c r="C59" s="338">
        <f>_xlfn.XLOOKUP(E59,macros!B:B,macros!K:K)+IF('sets &amp; selections'!L9&gt;0,'sets &amp; selections'!L9,0)</f>
        <v>0</v>
      </c>
      <c r="D59" s="338">
        <v>70005</v>
      </c>
      <c r="E59" s="338" t="s">
        <v>322</v>
      </c>
      <c r="F59" s="338">
        <v>10086</v>
      </c>
      <c r="G59" s="338" t="s">
        <v>540</v>
      </c>
      <c r="H59" s="403"/>
    </row>
    <row r="60" spans="1:8">
      <c r="A60" s="338">
        <v>70005</v>
      </c>
      <c r="B60" s="338" t="str">
        <f t="shared" si="3"/>
        <v>CC.VM.00019-10127</v>
      </c>
      <c r="C60" s="338">
        <f>_xlfn.XLOOKUP(E60,macros!B:B,macros!K:K)+IF('sets &amp; selections'!L9&gt;0,'sets &amp; selections'!L9,0)</f>
        <v>0</v>
      </c>
      <c r="D60" s="338">
        <v>70005</v>
      </c>
      <c r="E60" s="338" t="s">
        <v>324</v>
      </c>
      <c r="F60" s="338">
        <v>10086</v>
      </c>
      <c r="G60" s="338" t="s">
        <v>540</v>
      </c>
      <c r="H60" s="403"/>
    </row>
    <row r="61" spans="1:8">
      <c r="A61" s="338">
        <v>70005</v>
      </c>
      <c r="B61" s="338" t="str">
        <f t="shared" si="3"/>
        <v>CC.VM.00020-10127</v>
      </c>
      <c r="C61" s="338">
        <f>_xlfn.XLOOKUP(E61,macros!B:B,macros!K:K)+IF('sets &amp; selections'!L9&gt;0,'sets &amp; selections'!L9,0)</f>
        <v>0</v>
      </c>
      <c r="D61" s="338">
        <v>70005</v>
      </c>
      <c r="E61" s="338" t="s">
        <v>326</v>
      </c>
      <c r="F61" s="338">
        <v>10086</v>
      </c>
      <c r="G61" s="338" t="s">
        <v>540</v>
      </c>
      <c r="H61" s="403"/>
    </row>
    <row r="62" spans="1:8">
      <c r="A62" s="339">
        <v>70005</v>
      </c>
      <c r="B62" s="339" t="str">
        <f t="shared" si="0"/>
        <v>CC.VM.00001-10088</v>
      </c>
      <c r="C62" s="339">
        <f>_xlfn.XLOOKUP(E62,macros!B:B,macros!L:L)+IF('sets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2" s="339">
        <v>70005</v>
      </c>
      <c r="E62" s="339" t="s">
        <v>285</v>
      </c>
      <c r="F62" s="339">
        <v>10088</v>
      </c>
      <c r="G62" s="339">
        <v>10088</v>
      </c>
      <c r="H62" s="403"/>
    </row>
    <row r="63" spans="1:8">
      <c r="A63" s="339">
        <v>70005</v>
      </c>
      <c r="B63" s="339" t="str">
        <f t="shared" si="0"/>
        <v>CC.VM.00002-10088</v>
      </c>
      <c r="C63" s="339">
        <f>_xlfn.XLOOKUP(E63,macros!B:B,macros!L:L)+IF('sets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3" s="339">
        <v>70005</v>
      </c>
      <c r="E63" s="339" t="s">
        <v>288</v>
      </c>
      <c r="F63" s="339">
        <v>10088</v>
      </c>
      <c r="G63" s="339">
        <v>10088</v>
      </c>
      <c r="H63" s="403"/>
    </row>
    <row r="64" spans="1:8">
      <c r="A64" s="339">
        <v>70005</v>
      </c>
      <c r="B64" s="339" t="str">
        <f t="shared" si="0"/>
        <v>CC.VM.00003-10088</v>
      </c>
      <c r="C64" s="339">
        <f>_xlfn.XLOOKUP(E64,macros!B:B,macros!L:L)+IF('sets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4" s="339">
        <v>70005</v>
      </c>
      <c r="E64" s="339" t="s">
        <v>290</v>
      </c>
      <c r="F64" s="339">
        <v>10088</v>
      </c>
      <c r="G64" s="339">
        <v>10088</v>
      </c>
      <c r="H64" s="403"/>
    </row>
    <row r="65" spans="1:8">
      <c r="A65" s="339">
        <v>70005</v>
      </c>
      <c r="B65" s="339" t="str">
        <f t="shared" si="0"/>
        <v>CC.VM.00004-10088</v>
      </c>
      <c r="C65" s="339">
        <f>_xlfn.XLOOKUP(E65,macros!B:B,macros!L:L)+IF('sets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5" s="339">
        <v>70005</v>
      </c>
      <c r="E65" s="339" t="s">
        <v>292</v>
      </c>
      <c r="F65" s="339">
        <v>10088</v>
      </c>
      <c r="G65" s="339">
        <v>10088</v>
      </c>
      <c r="H65" s="403"/>
    </row>
    <row r="66" spans="1:8">
      <c r="A66" s="339">
        <v>70005</v>
      </c>
      <c r="B66" s="339" t="str">
        <f t="shared" si="0"/>
        <v>CC.VM.00005-10088</v>
      </c>
      <c r="C66" s="339">
        <f>_xlfn.XLOOKUP(E66,macros!B:B,macros!L:L)+IF('sets &amp; selections'!M8+'sets &amp; selections'!M12+'sets &amp; selections'!M14+'sets &amp; selections'!M15+'sets &amp; selections'!M17&gt;0,'sets &amp; selections'!M8+'sets &amp; selections'!M12+'sets &amp; selections'!M14+'sets &amp; selections'!M15+'sets &amp; selections'!M17,0)</f>
        <v>0</v>
      </c>
      <c r="D66" s="339">
        <v>70005</v>
      </c>
      <c r="E66" s="339" t="s">
        <v>294</v>
      </c>
      <c r="F66" s="339">
        <v>10088</v>
      </c>
      <c r="G66" s="339">
        <v>10088</v>
      </c>
      <c r="H66" s="403"/>
    </row>
    <row r="67" spans="1:8">
      <c r="A67" s="339">
        <v>70005</v>
      </c>
      <c r="B67" s="339" t="str">
        <f t="shared" ref="B67:B130" si="4">E67&amp;"-"&amp;F67</f>
        <v>CC.VM.00006-10088</v>
      </c>
      <c r="C67" s="339">
        <f>_xlfn.XLOOKUP(E67,macros!B:B,macros!L:L)+IF('sets &amp; selections'!M8+'sets &amp; selections'!M13+'sets &amp; selections'!M14+'sets &amp; selections'!M15+'sets &amp; selections'!M17+'sets &amp; selections'!M16&gt;0,'sets &amp; selections'!M8+'sets &amp; selections'!M13+'sets &amp; selections'!M14+'sets &amp; selections'!M15+'sets &amp; selections'!M17+'sets &amp; selections'!M16,0)</f>
        <v>0</v>
      </c>
      <c r="D67" s="339">
        <v>70005</v>
      </c>
      <c r="E67" s="339" t="s">
        <v>296</v>
      </c>
      <c r="F67" s="339">
        <v>10088</v>
      </c>
      <c r="G67" s="339">
        <v>10088</v>
      </c>
      <c r="H67" s="403"/>
    </row>
    <row r="68" spans="1:8">
      <c r="A68" s="339">
        <v>70005</v>
      </c>
      <c r="B68" s="339" t="str">
        <f t="shared" si="4"/>
        <v>CC.VM.00007-10088</v>
      </c>
      <c r="C68" s="339">
        <f>_xlfn.XLOOKUP(E68,macros!B:B,macros!L:L)+IF('sets &amp; selections'!M8+'sets &amp; selections'!M13+'sets &amp; selections'!M14+'sets &amp; selections'!M15+'sets &amp; selections'!M17+'sets &amp; selections'!M16&gt;0,'sets &amp; selections'!M8+'sets &amp; selections'!M13+'sets &amp; selections'!M14+'sets &amp; selections'!M15+'sets &amp; selections'!M17+'sets &amp; selections'!M16,0)</f>
        <v>0</v>
      </c>
      <c r="D68" s="339">
        <v>70005</v>
      </c>
      <c r="E68" s="339" t="s">
        <v>299</v>
      </c>
      <c r="F68" s="339">
        <v>10088</v>
      </c>
      <c r="G68" s="339">
        <v>10088</v>
      </c>
      <c r="H68" s="403"/>
    </row>
    <row r="69" spans="1:8">
      <c r="A69" s="339">
        <v>70005</v>
      </c>
      <c r="B69" s="339" t="str">
        <f t="shared" si="4"/>
        <v>CC.VM.00008-10088</v>
      </c>
      <c r="C69" s="339">
        <f>_xlfn.XLOOKUP(E69,macros!B:B,macros!L:L)+IF('sets &amp; selections'!M8+'sets &amp; selections'!M14+'sets &amp; selections'!M15+'sets &amp; selections'!M17+'sets &amp; selections'!M16&gt;0,'sets &amp; selections'!M8+'sets &amp; selections'!M14+'sets &amp; selections'!M15+'sets &amp; selections'!M17+'sets &amp; selections'!M16,0)</f>
        <v>0</v>
      </c>
      <c r="D69" s="339">
        <v>70005</v>
      </c>
      <c r="E69" s="339" t="s">
        <v>301</v>
      </c>
      <c r="F69" s="339">
        <v>10088</v>
      </c>
      <c r="G69" s="339">
        <v>10088</v>
      </c>
      <c r="H69" s="403"/>
    </row>
    <row r="70" spans="1:8">
      <c r="A70" s="339">
        <v>70005</v>
      </c>
      <c r="B70" s="339" t="str">
        <f t="shared" si="4"/>
        <v>CC.VM.00009-10088</v>
      </c>
      <c r="C70" s="339">
        <f>_xlfn.XLOOKUP(E70,macros!B:B,macros!L:L)+IF('sets &amp; selections'!M8+'sets &amp; selections'!M14+'sets &amp; selections'!M15+'sets &amp; selections'!M17+'sets &amp; selections'!M16&gt;0,'sets &amp; selections'!M8+'sets &amp; selections'!M14+'sets &amp; selections'!M15+'sets &amp; selections'!M17+'sets &amp; selections'!M16,0)</f>
        <v>0</v>
      </c>
      <c r="D70" s="339">
        <v>70005</v>
      </c>
      <c r="E70" s="339" t="s">
        <v>304</v>
      </c>
      <c r="F70" s="339">
        <v>10088</v>
      </c>
      <c r="G70" s="339">
        <v>10088</v>
      </c>
      <c r="H70" s="403"/>
    </row>
    <row r="71" spans="1:8">
      <c r="A71" s="339">
        <v>70005</v>
      </c>
      <c r="B71" s="339" t="str">
        <f t="shared" si="4"/>
        <v>CC.VM.00010-10088</v>
      </c>
      <c r="C71" s="339">
        <f>_xlfn.XLOOKUP(E71,macros!B:B,macros!L:L)+IF('sets &amp; selections'!M8+'sets &amp; selections'!M14+'sets &amp; selections'!M15+'sets &amp; selections'!M17+'sets &amp; selections'!M16&gt;0,'sets &amp; selections'!M8+'sets &amp; selections'!M14+'sets &amp; selections'!M15+'sets &amp; selections'!M17+'sets &amp; selections'!M16,0)</f>
        <v>0</v>
      </c>
      <c r="D71" s="339">
        <v>70005</v>
      </c>
      <c r="E71" s="339" t="s">
        <v>306</v>
      </c>
      <c r="F71" s="339">
        <v>10088</v>
      </c>
      <c r="G71" s="339">
        <v>10088</v>
      </c>
      <c r="H71" s="403"/>
    </row>
    <row r="72" spans="1:8">
      <c r="A72" s="339">
        <v>70005</v>
      </c>
      <c r="B72" s="339" t="str">
        <f>E72&amp;"-"&amp;G72</f>
        <v>CC.VM.00011-10129</v>
      </c>
      <c r="C72" s="339">
        <f>_xlfn.XLOOKUP(E72,macros!B:B,macros!L:L)+IF('sets &amp; selections'!M9&gt;0,'sets &amp; selections'!M9,0)</f>
        <v>0</v>
      </c>
      <c r="D72" s="339">
        <v>70005</v>
      </c>
      <c r="E72" s="339" t="s">
        <v>308</v>
      </c>
      <c r="F72" s="339">
        <v>10088</v>
      </c>
      <c r="G72" s="339" t="s">
        <v>541</v>
      </c>
      <c r="H72" s="403"/>
    </row>
    <row r="73" spans="1:8">
      <c r="A73" s="339">
        <v>70005</v>
      </c>
      <c r="B73" s="339" t="str">
        <f t="shared" ref="B73:B81" si="5">E73&amp;"-"&amp;G73</f>
        <v>CC.VM.00012-10129</v>
      </c>
      <c r="C73" s="339">
        <f>_xlfn.XLOOKUP(E73,macros!B:B,macros!L:L)+IF('sets &amp; selections'!M9&gt;0,'sets &amp; selections'!M9,0)</f>
        <v>0</v>
      </c>
      <c r="D73" s="339">
        <v>70005</v>
      </c>
      <c r="E73" s="339" t="s">
        <v>310</v>
      </c>
      <c r="F73" s="339">
        <v>10088</v>
      </c>
      <c r="G73" s="339" t="s">
        <v>541</v>
      </c>
      <c r="H73" s="403"/>
    </row>
    <row r="74" spans="1:8">
      <c r="A74" s="339">
        <v>70005</v>
      </c>
      <c r="B74" s="339" t="str">
        <f t="shared" si="5"/>
        <v>CC.VM.00013-10129</v>
      </c>
      <c r="C74" s="339">
        <f>_xlfn.XLOOKUP(E74,macros!B:B,macros!L:L)+IF('sets &amp; selections'!M9&gt;0,'sets &amp; selections'!M9,0)</f>
        <v>0</v>
      </c>
      <c r="D74" s="339">
        <v>70005</v>
      </c>
      <c r="E74" s="339" t="s">
        <v>312</v>
      </c>
      <c r="F74" s="339">
        <v>10088</v>
      </c>
      <c r="G74" s="339" t="s">
        <v>541</v>
      </c>
      <c r="H74" s="403"/>
    </row>
    <row r="75" spans="1:8">
      <c r="A75" s="339">
        <v>70005</v>
      </c>
      <c r="B75" s="339" t="str">
        <f t="shared" si="5"/>
        <v>CC.VM.00014-10129</v>
      </c>
      <c r="C75" s="339">
        <f>_xlfn.XLOOKUP(E75,macros!B:B,macros!L:L)+IF('sets &amp; selections'!M9&gt;0,'sets &amp; selections'!M9,0)</f>
        <v>0</v>
      </c>
      <c r="D75" s="339">
        <v>70005</v>
      </c>
      <c r="E75" s="339" t="s">
        <v>314</v>
      </c>
      <c r="F75" s="339">
        <v>10088</v>
      </c>
      <c r="G75" s="339" t="s">
        <v>541</v>
      </c>
      <c r="H75" s="403"/>
    </row>
    <row r="76" spans="1:8">
      <c r="A76" s="339">
        <v>70005</v>
      </c>
      <c r="B76" s="339" t="str">
        <f t="shared" si="5"/>
        <v>CC.VM.00015-10129</v>
      </c>
      <c r="C76" s="339">
        <f>_xlfn.XLOOKUP(E76,macros!B:B,macros!L:L)+IF('sets &amp; selections'!M9&gt;0,'sets &amp; selections'!M9,0)</f>
        <v>0</v>
      </c>
      <c r="D76" s="339">
        <v>70005</v>
      </c>
      <c r="E76" s="339" t="s">
        <v>316</v>
      </c>
      <c r="F76" s="339">
        <v>10088</v>
      </c>
      <c r="G76" s="339" t="s">
        <v>541</v>
      </c>
      <c r="H76" s="403"/>
    </row>
    <row r="77" spans="1:8">
      <c r="A77" s="339">
        <v>70005</v>
      </c>
      <c r="B77" s="339" t="str">
        <f t="shared" si="5"/>
        <v>CC.VM.00016-10129</v>
      </c>
      <c r="C77" s="339">
        <f>_xlfn.XLOOKUP(E77,macros!B:B,macros!L:L)+IF('sets &amp; selections'!M9&gt;0,'sets &amp; selections'!M9,0)</f>
        <v>0</v>
      </c>
      <c r="D77" s="339">
        <v>70005</v>
      </c>
      <c r="E77" s="339" t="s">
        <v>318</v>
      </c>
      <c r="F77" s="339">
        <v>10088</v>
      </c>
      <c r="G77" s="339" t="s">
        <v>541</v>
      </c>
      <c r="H77" s="403"/>
    </row>
    <row r="78" spans="1:8">
      <c r="A78" s="339">
        <v>70005</v>
      </c>
      <c r="B78" s="339" t="str">
        <f t="shared" si="5"/>
        <v>CC.VM.00017-10129</v>
      </c>
      <c r="C78" s="339">
        <f>_xlfn.XLOOKUP(E78,macros!B:B,macros!L:L)+IF('sets &amp; selections'!M9&gt;0,'sets &amp; selections'!M9,0)</f>
        <v>0</v>
      </c>
      <c r="D78" s="339">
        <v>70005</v>
      </c>
      <c r="E78" s="339" t="s">
        <v>320</v>
      </c>
      <c r="F78" s="339">
        <v>10088</v>
      </c>
      <c r="G78" s="339" t="s">
        <v>541</v>
      </c>
      <c r="H78" s="403"/>
    </row>
    <row r="79" spans="1:8">
      <c r="A79" s="339">
        <v>70005</v>
      </c>
      <c r="B79" s="339" t="str">
        <f t="shared" si="5"/>
        <v>CC.VM.00018-10129</v>
      </c>
      <c r="C79" s="339">
        <f>_xlfn.XLOOKUP(E79,macros!B:B,macros!L:L)+IF('sets &amp; selections'!M9&gt;0,'sets &amp; selections'!M9,0)</f>
        <v>0</v>
      </c>
      <c r="D79" s="339">
        <v>70005</v>
      </c>
      <c r="E79" s="339" t="s">
        <v>322</v>
      </c>
      <c r="F79" s="339">
        <v>10088</v>
      </c>
      <c r="G79" s="339" t="s">
        <v>541</v>
      </c>
      <c r="H79" s="403"/>
    </row>
    <row r="80" spans="1:8">
      <c r="A80" s="339">
        <v>70005</v>
      </c>
      <c r="B80" s="339" t="str">
        <f t="shared" si="5"/>
        <v>CC.VM.00019-10129</v>
      </c>
      <c r="C80" s="339">
        <f>_xlfn.XLOOKUP(E80,macros!B:B,macros!L:L)+IF('sets &amp; selections'!M9&gt;0,'sets &amp; selections'!M9,0)</f>
        <v>0</v>
      </c>
      <c r="D80" s="339">
        <v>70005</v>
      </c>
      <c r="E80" s="339" t="s">
        <v>324</v>
      </c>
      <c r="F80" s="339">
        <v>10088</v>
      </c>
      <c r="G80" s="339" t="s">
        <v>541</v>
      </c>
      <c r="H80" s="403"/>
    </row>
    <row r="81" spans="1:8">
      <c r="A81" s="339">
        <v>70005</v>
      </c>
      <c r="B81" s="339" t="str">
        <f t="shared" si="5"/>
        <v>CC.VM.00020-10129</v>
      </c>
      <c r="C81" s="339">
        <f>_xlfn.XLOOKUP(E81,macros!B:B,macros!L:L)+IF('sets &amp; selections'!M9&gt;0,'sets &amp; selections'!M9,0)</f>
        <v>0</v>
      </c>
      <c r="D81" s="339">
        <v>70005</v>
      </c>
      <c r="E81" s="339" t="s">
        <v>326</v>
      </c>
      <c r="F81" s="339">
        <v>10088</v>
      </c>
      <c r="G81" s="339" t="s">
        <v>541</v>
      </c>
      <c r="H81" s="403"/>
    </row>
    <row r="82" spans="1:8">
      <c r="A82" s="340">
        <v>70005</v>
      </c>
      <c r="B82" s="341" t="str">
        <f t="shared" si="4"/>
        <v>CC.VM.00001-10089</v>
      </c>
      <c r="C82" s="340">
        <f>_xlfn.XLOOKUP(E82,macros!B:B,macros!M:M)+IF('sets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2" s="340">
        <v>70005</v>
      </c>
      <c r="E82" s="342" t="s">
        <v>285</v>
      </c>
      <c r="F82" s="342">
        <v>10089</v>
      </c>
      <c r="G82" s="342">
        <v>10089</v>
      </c>
      <c r="H82" s="403"/>
    </row>
    <row r="83" spans="1:8">
      <c r="A83" s="340">
        <v>70005</v>
      </c>
      <c r="B83" s="341" t="str">
        <f t="shared" si="4"/>
        <v>CC.VM.00002-10089</v>
      </c>
      <c r="C83" s="340">
        <f>_xlfn.XLOOKUP(E83,macros!B:B,macros!M:M)+IF('sets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3" s="340">
        <v>70005</v>
      </c>
      <c r="E83" s="342" t="s">
        <v>288</v>
      </c>
      <c r="F83" s="342">
        <v>10089</v>
      </c>
      <c r="G83" s="342">
        <v>10089</v>
      </c>
      <c r="H83" s="403"/>
    </row>
    <row r="84" spans="1:8">
      <c r="A84" s="340">
        <v>70005</v>
      </c>
      <c r="B84" s="341" t="str">
        <f t="shared" si="4"/>
        <v>CC.VM.00003-10089</v>
      </c>
      <c r="C84" s="340">
        <f>_xlfn.XLOOKUP(E84,macros!B:B,macros!M:M)+IF('sets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4" s="340">
        <v>70005</v>
      </c>
      <c r="E84" s="342" t="s">
        <v>290</v>
      </c>
      <c r="F84" s="342">
        <v>10089</v>
      </c>
      <c r="G84" s="342">
        <v>10089</v>
      </c>
      <c r="H84" s="403"/>
    </row>
    <row r="85" spans="1:8">
      <c r="A85" s="340">
        <v>70005</v>
      </c>
      <c r="B85" s="341" t="str">
        <f t="shared" si="4"/>
        <v>CC.VM.00004-10089</v>
      </c>
      <c r="C85" s="340">
        <f>_xlfn.XLOOKUP(E85,macros!B:B,macros!M:M)+IF('sets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5" s="340">
        <v>70005</v>
      </c>
      <c r="E85" s="342" t="s">
        <v>292</v>
      </c>
      <c r="F85" s="342">
        <v>10089</v>
      </c>
      <c r="G85" s="342">
        <v>10089</v>
      </c>
      <c r="H85" s="403"/>
    </row>
    <row r="86" spans="1:8">
      <c r="A86" s="340">
        <v>70005</v>
      </c>
      <c r="B86" s="341" t="str">
        <f t="shared" si="4"/>
        <v>CC.VM.00005-10089</v>
      </c>
      <c r="C86" s="340">
        <f>_xlfn.XLOOKUP(E86,macros!B:B,macros!M:M)+IF('sets &amp; selections'!N8+'sets &amp; selections'!N12+'sets &amp; selections'!N14+'sets &amp; selections'!N15+'sets &amp; selections'!N17&gt;0,'sets &amp; selections'!N8+'sets &amp; selections'!N12+'sets &amp; selections'!N14+'sets &amp; selections'!N15+'sets &amp; selections'!N17,0)</f>
        <v>0</v>
      </c>
      <c r="D86" s="340">
        <v>70005</v>
      </c>
      <c r="E86" s="342" t="s">
        <v>294</v>
      </c>
      <c r="F86" s="342">
        <v>10089</v>
      </c>
      <c r="G86" s="342">
        <v>10089</v>
      </c>
      <c r="H86" s="403"/>
    </row>
    <row r="87" spans="1:8">
      <c r="A87" s="340">
        <v>70005</v>
      </c>
      <c r="B87" s="341" t="str">
        <f t="shared" si="4"/>
        <v>CC.VM.00006-10089</v>
      </c>
      <c r="C87" s="340">
        <f>_xlfn.XLOOKUP(E87,macros!B:B,macros!M:M)+IF('sets &amp; selections'!N8+'sets &amp; selections'!N13+'sets &amp; selections'!N14+'sets &amp; selections'!N15+'sets &amp; selections'!N17+'sets &amp; selections'!N16&gt;0,'sets &amp; selections'!N8+'sets &amp; selections'!N13+'sets &amp; selections'!N14+'sets &amp; selections'!N15+'sets &amp; selections'!N17+'sets &amp; selections'!N16,0)</f>
        <v>0</v>
      </c>
      <c r="D87" s="340">
        <v>70005</v>
      </c>
      <c r="E87" s="342" t="s">
        <v>296</v>
      </c>
      <c r="F87" s="342">
        <v>10089</v>
      </c>
      <c r="G87" s="342">
        <v>10089</v>
      </c>
      <c r="H87" s="403"/>
    </row>
    <row r="88" spans="1:8">
      <c r="A88" s="340">
        <v>70005</v>
      </c>
      <c r="B88" s="341" t="str">
        <f t="shared" si="4"/>
        <v>CC.VM.00007-10089</v>
      </c>
      <c r="C88" s="340">
        <f>_xlfn.XLOOKUP(E88,macros!B:B,macros!M:M)+IF('sets &amp; selections'!N8+'sets &amp; selections'!N13+'sets &amp; selections'!N14+'sets &amp; selections'!N15+'sets &amp; selections'!N17+'sets &amp; selections'!N16&gt;0,'sets &amp; selections'!N8+'sets &amp; selections'!N13+'sets &amp; selections'!N14+'sets &amp; selections'!N15+'sets &amp; selections'!N17+'sets &amp; selections'!N16,0)</f>
        <v>0</v>
      </c>
      <c r="D88" s="340">
        <v>70005</v>
      </c>
      <c r="E88" s="342" t="s">
        <v>299</v>
      </c>
      <c r="F88" s="342">
        <v>10089</v>
      </c>
      <c r="G88" s="342">
        <v>10089</v>
      </c>
      <c r="H88" s="403"/>
    </row>
    <row r="89" spans="1:8">
      <c r="A89" s="340">
        <v>70005</v>
      </c>
      <c r="B89" s="341" t="str">
        <f t="shared" si="4"/>
        <v>CC.VM.00008-10089</v>
      </c>
      <c r="C89" s="340">
        <f>_xlfn.XLOOKUP(E89,macros!B:B,macros!M:M)+IF('sets &amp; selections'!N8+'sets &amp; selections'!N14+'sets &amp; selections'!N15+'sets &amp; selections'!N17+'sets &amp; selections'!N16&gt;0,'sets &amp; selections'!N8+'sets &amp; selections'!N14+'sets &amp; selections'!N15+'sets &amp; selections'!N17+'sets &amp; selections'!N16,0)</f>
        <v>0</v>
      </c>
      <c r="D89" s="340">
        <v>70005</v>
      </c>
      <c r="E89" s="342" t="s">
        <v>301</v>
      </c>
      <c r="F89" s="342">
        <v>10089</v>
      </c>
      <c r="G89" s="342">
        <v>10089</v>
      </c>
      <c r="H89" s="403"/>
    </row>
    <row r="90" spans="1:8">
      <c r="A90" s="340">
        <v>70005</v>
      </c>
      <c r="B90" s="341" t="str">
        <f t="shared" si="4"/>
        <v>CC.VM.00009-10089</v>
      </c>
      <c r="C90" s="340">
        <f>_xlfn.XLOOKUP(E90,macros!B:B,macros!M:M)+IF('sets &amp; selections'!N8+'sets &amp; selections'!N14+'sets &amp; selections'!N15+'sets &amp; selections'!N17+'sets &amp; selections'!N16&gt;0,'sets &amp; selections'!N8+'sets &amp; selections'!N14+'sets &amp; selections'!N15+'sets &amp; selections'!N17+'sets &amp; selections'!N16,0)</f>
        <v>0</v>
      </c>
      <c r="D90" s="340">
        <v>70005</v>
      </c>
      <c r="E90" s="342" t="s">
        <v>304</v>
      </c>
      <c r="F90" s="342">
        <v>10089</v>
      </c>
      <c r="G90" s="342">
        <v>10089</v>
      </c>
      <c r="H90" s="403"/>
    </row>
    <row r="91" spans="1:8">
      <c r="A91" s="340">
        <v>70005</v>
      </c>
      <c r="B91" s="341" t="str">
        <f t="shared" si="4"/>
        <v>CC.VM.00010-10089</v>
      </c>
      <c r="C91" s="340">
        <f>_xlfn.XLOOKUP(E91,macros!B:B,macros!M:M)+IF('sets &amp; selections'!N8+'sets &amp; selections'!N14+'sets &amp; selections'!N15+'sets &amp; selections'!N17+'sets &amp; selections'!N16&gt;0,'sets &amp; selections'!N8+'sets &amp; selections'!N14+'sets &amp; selections'!N15+'sets &amp; selections'!N17+'sets &amp; selections'!N16,0)</f>
        <v>0</v>
      </c>
      <c r="D91" s="340">
        <v>70005</v>
      </c>
      <c r="E91" s="342" t="s">
        <v>306</v>
      </c>
      <c r="F91" s="342">
        <v>10089</v>
      </c>
      <c r="G91" s="342">
        <v>10089</v>
      </c>
      <c r="H91" s="403"/>
    </row>
    <row r="92" spans="1:8">
      <c r="A92" s="340">
        <v>70005</v>
      </c>
      <c r="B92" s="341" t="str">
        <f>E92&amp;"-"&amp;G92</f>
        <v>CC.VM.00011-10130</v>
      </c>
      <c r="C92" s="340">
        <f>_xlfn.XLOOKUP(E92,macros!B:B,macros!M:M)+IF('sets &amp; selections'!N9&gt;0,'sets &amp; selections'!N9,0)</f>
        <v>0</v>
      </c>
      <c r="D92" s="340">
        <v>70005</v>
      </c>
      <c r="E92" s="342" t="s">
        <v>308</v>
      </c>
      <c r="F92" s="342">
        <v>10089</v>
      </c>
      <c r="G92" s="342" t="s">
        <v>542</v>
      </c>
      <c r="H92" s="403"/>
    </row>
    <row r="93" spans="1:8">
      <c r="A93" s="340">
        <v>70005</v>
      </c>
      <c r="B93" s="341" t="str">
        <f t="shared" ref="B93:B101" si="6">E93&amp;"-"&amp;G93</f>
        <v>CC.VM.00012-10130</v>
      </c>
      <c r="C93" s="340">
        <f>_xlfn.XLOOKUP(E93,macros!B:B,macros!M:M)+IF('sets &amp; selections'!N9&gt;0,'sets &amp; selections'!N9,0)</f>
        <v>0</v>
      </c>
      <c r="D93" s="340">
        <v>70005</v>
      </c>
      <c r="E93" s="342" t="s">
        <v>310</v>
      </c>
      <c r="F93" s="342">
        <v>10089</v>
      </c>
      <c r="G93" s="342" t="s">
        <v>542</v>
      </c>
      <c r="H93" s="403"/>
    </row>
    <row r="94" spans="1:8">
      <c r="A94" s="340">
        <v>70005</v>
      </c>
      <c r="B94" s="341" t="str">
        <f t="shared" si="6"/>
        <v>CC.VM.00013-10130</v>
      </c>
      <c r="C94" s="340">
        <f>_xlfn.XLOOKUP(E94,macros!B:B,macros!M:M)+IF('sets &amp; selections'!N9&gt;0,'sets &amp; selections'!N9,0)</f>
        <v>0</v>
      </c>
      <c r="D94" s="340">
        <v>70005</v>
      </c>
      <c r="E94" s="342" t="s">
        <v>312</v>
      </c>
      <c r="F94" s="342">
        <v>10089</v>
      </c>
      <c r="G94" s="342" t="s">
        <v>542</v>
      </c>
      <c r="H94" s="403"/>
    </row>
    <row r="95" spans="1:8">
      <c r="A95" s="340">
        <v>70005</v>
      </c>
      <c r="B95" s="341" t="str">
        <f t="shared" si="6"/>
        <v>CC.VM.00014-10130</v>
      </c>
      <c r="C95" s="340">
        <f>_xlfn.XLOOKUP(E95,macros!B:B,macros!M:M)+IF('sets &amp; selections'!N9&gt;0,'sets &amp; selections'!N9,0)</f>
        <v>0</v>
      </c>
      <c r="D95" s="340">
        <v>70005</v>
      </c>
      <c r="E95" s="342" t="s">
        <v>314</v>
      </c>
      <c r="F95" s="342">
        <v>10089</v>
      </c>
      <c r="G95" s="342" t="s">
        <v>542</v>
      </c>
      <c r="H95" s="403"/>
    </row>
    <row r="96" spans="1:8">
      <c r="A96" s="340">
        <v>70005</v>
      </c>
      <c r="B96" s="341" t="str">
        <f t="shared" si="6"/>
        <v>CC.VM.00015-10130</v>
      </c>
      <c r="C96" s="340">
        <f>_xlfn.XLOOKUP(E96,macros!B:B,macros!M:M)+IF('sets &amp; selections'!N9&gt;0,'sets &amp; selections'!N9,0)</f>
        <v>0</v>
      </c>
      <c r="D96" s="340">
        <v>70005</v>
      </c>
      <c r="E96" s="342" t="s">
        <v>316</v>
      </c>
      <c r="F96" s="342">
        <v>10089</v>
      </c>
      <c r="G96" s="342" t="s">
        <v>542</v>
      </c>
      <c r="H96" s="403"/>
    </row>
    <row r="97" spans="1:8">
      <c r="A97" s="340">
        <v>70005</v>
      </c>
      <c r="B97" s="341" t="str">
        <f t="shared" si="6"/>
        <v>CC.VM.00016-10130</v>
      </c>
      <c r="C97" s="340">
        <f>_xlfn.XLOOKUP(E97,macros!B:B,macros!M:M)+IF('sets &amp; selections'!N9&gt;0,'sets &amp; selections'!N9,0)</f>
        <v>0</v>
      </c>
      <c r="D97" s="340">
        <v>70005</v>
      </c>
      <c r="E97" s="342" t="s">
        <v>318</v>
      </c>
      <c r="F97" s="342">
        <v>10089</v>
      </c>
      <c r="G97" s="342" t="s">
        <v>542</v>
      </c>
      <c r="H97" s="403"/>
    </row>
    <row r="98" spans="1:8">
      <c r="A98" s="340">
        <v>70005</v>
      </c>
      <c r="B98" s="341" t="str">
        <f t="shared" si="6"/>
        <v>CC.VM.00017-10130</v>
      </c>
      <c r="C98" s="340">
        <f>_xlfn.XLOOKUP(E98,macros!B:B,macros!M:M)+IF('sets &amp; selections'!N9&gt;0,'sets &amp; selections'!N9,0)</f>
        <v>0</v>
      </c>
      <c r="D98" s="340">
        <v>70005</v>
      </c>
      <c r="E98" s="342" t="s">
        <v>320</v>
      </c>
      <c r="F98" s="342">
        <v>10089</v>
      </c>
      <c r="G98" s="342" t="s">
        <v>542</v>
      </c>
      <c r="H98" s="403"/>
    </row>
    <row r="99" spans="1:8">
      <c r="A99" s="340">
        <v>70005</v>
      </c>
      <c r="B99" s="341" t="str">
        <f t="shared" si="6"/>
        <v>CC.VM.00018-10130</v>
      </c>
      <c r="C99" s="340">
        <f>_xlfn.XLOOKUP(E99,macros!B:B,macros!M:M)+IF('sets &amp; selections'!N9&gt;0,'sets &amp; selections'!N9,0)</f>
        <v>0</v>
      </c>
      <c r="D99" s="340">
        <v>70005</v>
      </c>
      <c r="E99" s="342" t="s">
        <v>322</v>
      </c>
      <c r="F99" s="342">
        <v>10089</v>
      </c>
      <c r="G99" s="342" t="s">
        <v>542</v>
      </c>
      <c r="H99" s="403"/>
    </row>
    <row r="100" spans="1:8">
      <c r="A100" s="340">
        <v>70005</v>
      </c>
      <c r="B100" s="341" t="str">
        <f t="shared" si="6"/>
        <v>CC.VM.00019-10130</v>
      </c>
      <c r="C100" s="340">
        <f>_xlfn.XLOOKUP(E100,macros!B:B,macros!M:M)+IF('sets &amp; selections'!N9&gt;0,'sets &amp; selections'!N9,0)</f>
        <v>0</v>
      </c>
      <c r="D100" s="340">
        <v>70005</v>
      </c>
      <c r="E100" s="342" t="s">
        <v>324</v>
      </c>
      <c r="F100" s="342">
        <v>10089</v>
      </c>
      <c r="G100" s="342" t="s">
        <v>542</v>
      </c>
      <c r="H100" s="403"/>
    </row>
    <row r="101" spans="1:8">
      <c r="A101" s="340">
        <v>70005</v>
      </c>
      <c r="B101" s="341" t="str">
        <f t="shared" si="6"/>
        <v>CC.VM.00020-10130</v>
      </c>
      <c r="C101" s="340">
        <f>_xlfn.XLOOKUP(E101,macros!B:B,macros!M:M)+IF('sets &amp; selections'!N9&gt;0,'sets &amp; selections'!N9,0)</f>
        <v>0</v>
      </c>
      <c r="D101" s="340">
        <v>70005</v>
      </c>
      <c r="E101" s="342" t="s">
        <v>326</v>
      </c>
      <c r="F101" s="342">
        <v>10089</v>
      </c>
      <c r="G101" s="342" t="s">
        <v>542</v>
      </c>
      <c r="H101" s="403"/>
    </row>
    <row r="102" spans="1:8">
      <c r="A102" s="343">
        <v>70005</v>
      </c>
      <c r="B102" s="344" t="str">
        <f t="shared" si="4"/>
        <v>CC.VM.00001-10090</v>
      </c>
      <c r="C102" s="343">
        <f>_xlfn.XLOOKUP(E102,macros!B:B,macros!N:N)+IF('sets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2" s="343">
        <v>70005</v>
      </c>
      <c r="E102" s="345" t="s">
        <v>285</v>
      </c>
      <c r="F102" s="345">
        <v>10090</v>
      </c>
      <c r="G102" s="345">
        <v>10090</v>
      </c>
      <c r="H102" s="403"/>
    </row>
    <row r="103" spans="1:8">
      <c r="A103" s="343">
        <v>70005</v>
      </c>
      <c r="B103" s="344" t="str">
        <f t="shared" si="4"/>
        <v>CC.VM.00002-10090</v>
      </c>
      <c r="C103" s="343">
        <f>_xlfn.XLOOKUP(E103,macros!B:B,macros!N:N)+IF('sets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3" s="343">
        <v>70005</v>
      </c>
      <c r="E103" s="345" t="s">
        <v>288</v>
      </c>
      <c r="F103" s="345">
        <v>10090</v>
      </c>
      <c r="G103" s="345">
        <v>10090</v>
      </c>
      <c r="H103" s="403"/>
    </row>
    <row r="104" spans="1:8">
      <c r="A104" s="343">
        <v>70005</v>
      </c>
      <c r="B104" s="344" t="str">
        <f t="shared" si="4"/>
        <v>CC.VM.00003-10090</v>
      </c>
      <c r="C104" s="343">
        <f>_xlfn.XLOOKUP(E104,macros!B:B,macros!N:N)+IF('sets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4" s="343">
        <v>70005</v>
      </c>
      <c r="E104" s="345" t="s">
        <v>290</v>
      </c>
      <c r="F104" s="345">
        <v>10090</v>
      </c>
      <c r="G104" s="345">
        <v>10090</v>
      </c>
      <c r="H104" s="403"/>
    </row>
    <row r="105" spans="1:8">
      <c r="A105" s="343">
        <v>70005</v>
      </c>
      <c r="B105" s="344" t="str">
        <f t="shared" si="4"/>
        <v>CC.VM.00004-10090</v>
      </c>
      <c r="C105" s="343">
        <f>_xlfn.XLOOKUP(E105,macros!B:B,macros!N:N)+IF('sets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5" s="343">
        <v>70005</v>
      </c>
      <c r="E105" s="345" t="s">
        <v>292</v>
      </c>
      <c r="F105" s="345">
        <v>10090</v>
      </c>
      <c r="G105" s="345">
        <v>10090</v>
      </c>
      <c r="H105" s="403"/>
    </row>
    <row r="106" spans="1:8">
      <c r="A106" s="343">
        <v>70005</v>
      </c>
      <c r="B106" s="344" t="str">
        <f t="shared" si="4"/>
        <v>CC.VM.00005-10090</v>
      </c>
      <c r="C106" s="343">
        <f>_xlfn.XLOOKUP(E106,macros!B:B,macros!N:N)+IF('sets &amp; selections'!O8+'sets &amp; selections'!O12+'sets &amp; selections'!O14+'sets &amp; selections'!O15+'sets &amp; selections'!O17&gt;0,'sets &amp; selections'!O8+'sets &amp; selections'!O12+'sets &amp; selections'!O14+'sets &amp; selections'!O15+'sets &amp; selections'!O17,0)</f>
        <v>0</v>
      </c>
      <c r="D106" s="343">
        <v>70005</v>
      </c>
      <c r="E106" s="345" t="s">
        <v>294</v>
      </c>
      <c r="F106" s="345">
        <v>10090</v>
      </c>
      <c r="G106" s="345">
        <v>10090</v>
      </c>
      <c r="H106" s="403"/>
    </row>
    <row r="107" spans="1:8">
      <c r="A107" s="343">
        <v>70005</v>
      </c>
      <c r="B107" s="344" t="str">
        <f t="shared" si="4"/>
        <v>CC.VM.00006-10090</v>
      </c>
      <c r="C107" s="343">
        <f>_xlfn.XLOOKUP(E107,macros!B:B,macros!N:N)+IF('sets &amp; selections'!O8+'sets &amp; selections'!O13+'sets &amp; selections'!O14+'sets &amp; selections'!O15+'sets &amp; selections'!O17+'sets &amp; selections'!O16&gt;0,'sets &amp; selections'!O8+'sets &amp; selections'!O13+'sets &amp; selections'!O14+'sets &amp; selections'!O15+'sets &amp; selections'!O17+'sets &amp; selections'!O16,0)</f>
        <v>0</v>
      </c>
      <c r="D107" s="343">
        <v>70005</v>
      </c>
      <c r="E107" s="345" t="s">
        <v>296</v>
      </c>
      <c r="F107" s="345">
        <v>10090</v>
      </c>
      <c r="G107" s="345">
        <v>10090</v>
      </c>
      <c r="H107" s="403"/>
    </row>
    <row r="108" spans="1:8">
      <c r="A108" s="343">
        <v>70005</v>
      </c>
      <c r="B108" s="344" t="str">
        <f t="shared" si="4"/>
        <v>CC.VM.00007-10090</v>
      </c>
      <c r="C108" s="343">
        <f>_xlfn.XLOOKUP(E108,macros!B:B,macros!N:N)+IF('sets &amp; selections'!O8+'sets &amp; selections'!O13+'sets &amp; selections'!O14+'sets &amp; selections'!O15+'sets &amp; selections'!O17+'sets &amp; selections'!O16&gt;0,'sets &amp; selections'!O8+'sets &amp; selections'!O13+'sets &amp; selections'!O14+'sets &amp; selections'!O15+'sets &amp; selections'!O17+'sets &amp; selections'!O16,0)</f>
        <v>0</v>
      </c>
      <c r="D108" s="343">
        <v>70005</v>
      </c>
      <c r="E108" s="345" t="s">
        <v>299</v>
      </c>
      <c r="F108" s="345">
        <v>10090</v>
      </c>
      <c r="G108" s="345">
        <v>10090</v>
      </c>
      <c r="H108" s="403"/>
    </row>
    <row r="109" spans="1:8">
      <c r="A109" s="343">
        <v>70005</v>
      </c>
      <c r="B109" s="344" t="str">
        <f t="shared" si="4"/>
        <v>CC.VM.00008-10090</v>
      </c>
      <c r="C109" s="343">
        <f>_xlfn.XLOOKUP(E109,macros!B:B,macros!N:N)+IF('sets &amp; selections'!O8+'sets &amp; selections'!O14+'sets &amp; selections'!O15+'sets &amp; selections'!O17+'sets &amp; selections'!O16&gt;0,'sets &amp; selections'!O8+'sets &amp; selections'!O14+'sets &amp; selections'!O15+'sets &amp; selections'!O17+'sets &amp; selections'!O16,0)</f>
        <v>0</v>
      </c>
      <c r="D109" s="343">
        <v>70005</v>
      </c>
      <c r="E109" s="345" t="s">
        <v>301</v>
      </c>
      <c r="F109" s="345">
        <v>10090</v>
      </c>
      <c r="G109" s="345">
        <v>10090</v>
      </c>
      <c r="H109" s="403"/>
    </row>
    <row r="110" spans="1:8">
      <c r="A110" s="343">
        <v>70005</v>
      </c>
      <c r="B110" s="344" t="str">
        <f t="shared" si="4"/>
        <v>CC.VM.00009-10090</v>
      </c>
      <c r="C110" s="343">
        <f>_xlfn.XLOOKUP(E110,macros!B:B,macros!N:N)+IF('sets &amp; selections'!O8+'sets &amp; selections'!O14+'sets &amp; selections'!O15+'sets &amp; selections'!O17+'sets &amp; selections'!O16&gt;0,'sets &amp; selections'!O8+'sets &amp; selections'!O14+'sets &amp; selections'!O15+'sets &amp; selections'!O17+'sets &amp; selections'!O16,0)</f>
        <v>0</v>
      </c>
      <c r="D110" s="343">
        <v>70005</v>
      </c>
      <c r="E110" s="345" t="s">
        <v>304</v>
      </c>
      <c r="F110" s="345">
        <v>10090</v>
      </c>
      <c r="G110" s="345">
        <v>10090</v>
      </c>
      <c r="H110" s="403"/>
    </row>
    <row r="111" spans="1:8">
      <c r="A111" s="343">
        <v>70005</v>
      </c>
      <c r="B111" s="344" t="str">
        <f t="shared" si="4"/>
        <v>CC.VM.00010-10090</v>
      </c>
      <c r="C111" s="343">
        <f>_xlfn.XLOOKUP(E111,macros!B:B,macros!N:N)+IF('sets &amp; selections'!O8+'sets &amp; selections'!O14+'sets &amp; selections'!O15+'sets &amp; selections'!O17+'sets &amp; selections'!O16&gt;0,'sets &amp; selections'!O8+'sets &amp; selections'!O14+'sets &amp; selections'!O15+'sets &amp; selections'!O17+'sets &amp; selections'!O16,0)</f>
        <v>0</v>
      </c>
      <c r="D111" s="343">
        <v>70005</v>
      </c>
      <c r="E111" s="345" t="s">
        <v>306</v>
      </c>
      <c r="F111" s="345">
        <v>10090</v>
      </c>
      <c r="G111" s="345">
        <v>10090</v>
      </c>
      <c r="H111" s="403"/>
    </row>
    <row r="112" spans="1:8">
      <c r="A112" s="343">
        <v>70005</v>
      </c>
      <c r="B112" s="344" t="str">
        <f>E112&amp;"-"&amp;G112</f>
        <v>CC.VM.00011-10139</v>
      </c>
      <c r="C112" s="343">
        <f>_xlfn.XLOOKUP(E112,macros!B:B,macros!N:N)+IF('sets &amp; selections'!O9&gt;0,'sets &amp; selections'!O9,0)</f>
        <v>0</v>
      </c>
      <c r="D112" s="343">
        <v>70005</v>
      </c>
      <c r="E112" s="345" t="s">
        <v>308</v>
      </c>
      <c r="F112" s="345">
        <v>10090</v>
      </c>
      <c r="G112" s="345" t="s">
        <v>543</v>
      </c>
      <c r="H112" s="403"/>
    </row>
    <row r="113" spans="1:8">
      <c r="A113" s="343">
        <v>70005</v>
      </c>
      <c r="B113" s="344" t="str">
        <f t="shared" ref="B113:B121" si="7">E113&amp;"-"&amp;G113</f>
        <v>CC.VM.00012-10139</v>
      </c>
      <c r="C113" s="343">
        <f>_xlfn.XLOOKUP(E113,macros!B:B,macros!N:N)+IF('sets &amp; selections'!O9&gt;0,'sets &amp; selections'!O9,0)</f>
        <v>0</v>
      </c>
      <c r="D113" s="343">
        <v>70005</v>
      </c>
      <c r="E113" s="345" t="s">
        <v>310</v>
      </c>
      <c r="F113" s="345">
        <v>10090</v>
      </c>
      <c r="G113" s="345" t="s">
        <v>543</v>
      </c>
      <c r="H113" s="403"/>
    </row>
    <row r="114" spans="1:8">
      <c r="A114" s="343">
        <v>70005</v>
      </c>
      <c r="B114" s="344" t="str">
        <f t="shared" si="7"/>
        <v>CC.VM.00013-10139</v>
      </c>
      <c r="C114" s="343">
        <f>_xlfn.XLOOKUP(E114,macros!B:B,macros!N:N)+IF('sets &amp; selections'!O9&gt;0,'sets &amp; selections'!O9,0)</f>
        <v>0</v>
      </c>
      <c r="D114" s="343">
        <v>70005</v>
      </c>
      <c r="E114" s="345" t="s">
        <v>312</v>
      </c>
      <c r="F114" s="345">
        <v>10090</v>
      </c>
      <c r="G114" s="345" t="s">
        <v>543</v>
      </c>
      <c r="H114" s="403"/>
    </row>
    <row r="115" spans="1:8">
      <c r="A115" s="343">
        <v>70005</v>
      </c>
      <c r="B115" s="344" t="str">
        <f t="shared" si="7"/>
        <v>CC.VM.00014-10139</v>
      </c>
      <c r="C115" s="343">
        <f>_xlfn.XLOOKUP(E115,macros!B:B,macros!N:N)+IF('sets &amp; selections'!O9&gt;0,'sets &amp; selections'!O9,0)</f>
        <v>0</v>
      </c>
      <c r="D115" s="343">
        <v>70005</v>
      </c>
      <c r="E115" s="345" t="s">
        <v>314</v>
      </c>
      <c r="F115" s="345">
        <v>10090</v>
      </c>
      <c r="G115" s="345" t="s">
        <v>543</v>
      </c>
      <c r="H115" s="403"/>
    </row>
    <row r="116" spans="1:8">
      <c r="A116" s="343">
        <v>70005</v>
      </c>
      <c r="B116" s="344" t="str">
        <f t="shared" si="7"/>
        <v>CC.VM.00015-10139</v>
      </c>
      <c r="C116" s="343">
        <f>_xlfn.XLOOKUP(E116,macros!B:B,macros!N:N)+IF('sets &amp; selections'!O9&gt;0,'sets &amp; selections'!O9,0)</f>
        <v>0</v>
      </c>
      <c r="D116" s="343">
        <v>70005</v>
      </c>
      <c r="E116" s="345" t="s">
        <v>316</v>
      </c>
      <c r="F116" s="345">
        <v>10090</v>
      </c>
      <c r="G116" s="345" t="s">
        <v>543</v>
      </c>
      <c r="H116" s="403"/>
    </row>
    <row r="117" spans="1:8">
      <c r="A117" s="343">
        <v>70005</v>
      </c>
      <c r="B117" s="344" t="str">
        <f t="shared" si="7"/>
        <v>CC.VM.00016-10139</v>
      </c>
      <c r="C117" s="343">
        <f>_xlfn.XLOOKUP(E117,macros!B:B,macros!N:N)+IF('sets &amp; selections'!O9&gt;0,'sets &amp; selections'!O9,0)</f>
        <v>0</v>
      </c>
      <c r="D117" s="343">
        <v>70005</v>
      </c>
      <c r="E117" s="345" t="s">
        <v>318</v>
      </c>
      <c r="F117" s="345">
        <v>10090</v>
      </c>
      <c r="G117" s="345" t="s">
        <v>543</v>
      </c>
      <c r="H117" s="403"/>
    </row>
    <row r="118" spans="1:8">
      <c r="A118" s="343">
        <v>70005</v>
      </c>
      <c r="B118" s="344" t="str">
        <f t="shared" si="7"/>
        <v>CC.VM.00017-10139</v>
      </c>
      <c r="C118" s="343">
        <f>_xlfn.XLOOKUP(E118,macros!B:B,macros!N:N)+IF('sets &amp; selections'!O9&gt;0,'sets &amp; selections'!O9,0)</f>
        <v>0</v>
      </c>
      <c r="D118" s="343">
        <v>70005</v>
      </c>
      <c r="E118" s="345" t="s">
        <v>320</v>
      </c>
      <c r="F118" s="345">
        <v>10090</v>
      </c>
      <c r="G118" s="345" t="s">
        <v>543</v>
      </c>
      <c r="H118" s="403"/>
    </row>
    <row r="119" spans="1:8">
      <c r="A119" s="343">
        <v>70005</v>
      </c>
      <c r="B119" s="344" t="str">
        <f t="shared" si="7"/>
        <v>CC.VM.00018-10139</v>
      </c>
      <c r="C119" s="343">
        <f>_xlfn.XLOOKUP(E119,macros!B:B,macros!N:N)+IF('sets &amp; selections'!O9&gt;0,'sets &amp; selections'!O9,0)</f>
        <v>0</v>
      </c>
      <c r="D119" s="343">
        <v>70005</v>
      </c>
      <c r="E119" s="345" t="s">
        <v>322</v>
      </c>
      <c r="F119" s="345">
        <v>10090</v>
      </c>
      <c r="G119" s="345" t="s">
        <v>543</v>
      </c>
      <c r="H119" s="403"/>
    </row>
    <row r="120" spans="1:8">
      <c r="A120" s="343">
        <v>70005</v>
      </c>
      <c r="B120" s="344" t="str">
        <f t="shared" si="7"/>
        <v>CC.VM.00019-10139</v>
      </c>
      <c r="C120" s="343">
        <f>_xlfn.XLOOKUP(E120,macros!B:B,macros!N:N)+IF('sets &amp; selections'!O9&gt;0,'sets &amp; selections'!O9,0)</f>
        <v>0</v>
      </c>
      <c r="D120" s="343">
        <v>70005</v>
      </c>
      <c r="E120" s="345" t="s">
        <v>324</v>
      </c>
      <c r="F120" s="345">
        <v>10090</v>
      </c>
      <c r="G120" s="345" t="s">
        <v>543</v>
      </c>
      <c r="H120" s="403"/>
    </row>
    <row r="121" spans="1:8">
      <c r="A121" s="343">
        <v>70005</v>
      </c>
      <c r="B121" s="344" t="str">
        <f t="shared" si="7"/>
        <v>CC.VM.00020-10139</v>
      </c>
      <c r="C121" s="343">
        <f>_xlfn.XLOOKUP(E121,macros!B:B,macros!N:N)+IF('sets &amp; selections'!O9&gt;0,'sets &amp; selections'!O9,0)</f>
        <v>0</v>
      </c>
      <c r="D121" s="343">
        <v>70005</v>
      </c>
      <c r="E121" s="345" t="s">
        <v>326</v>
      </c>
      <c r="F121" s="345">
        <v>10090</v>
      </c>
      <c r="G121" s="345" t="s">
        <v>543</v>
      </c>
      <c r="H121" s="403"/>
    </row>
    <row r="122" spans="1:8">
      <c r="A122" s="346">
        <v>70005</v>
      </c>
      <c r="B122" s="347" t="str">
        <f t="shared" si="4"/>
        <v>CC.VM.00001-10091</v>
      </c>
      <c r="C122" s="346">
        <f>_xlfn.XLOOKUP(E122,macros!B:B,macros!O:O)+IF('sets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2" s="346">
        <v>70005</v>
      </c>
      <c r="E122" s="348" t="s">
        <v>285</v>
      </c>
      <c r="F122" s="348">
        <v>10091</v>
      </c>
      <c r="G122" s="348">
        <v>10091</v>
      </c>
      <c r="H122" s="403"/>
    </row>
    <row r="123" spans="1:8">
      <c r="A123" s="346">
        <v>70005</v>
      </c>
      <c r="B123" s="347" t="str">
        <f t="shared" si="4"/>
        <v>CC.VM.00002-10091</v>
      </c>
      <c r="C123" s="346">
        <f>_xlfn.XLOOKUP(E123,macros!B:B,macros!O:O)+IF('sets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3" s="346">
        <v>70005</v>
      </c>
      <c r="E123" s="348" t="s">
        <v>288</v>
      </c>
      <c r="F123" s="348">
        <v>10091</v>
      </c>
      <c r="G123" s="348">
        <v>10091</v>
      </c>
      <c r="H123" s="403"/>
    </row>
    <row r="124" spans="1:8">
      <c r="A124" s="346">
        <v>70005</v>
      </c>
      <c r="B124" s="347" t="str">
        <f t="shared" si="4"/>
        <v>CC.VM.00003-10091</v>
      </c>
      <c r="C124" s="346">
        <f>_xlfn.XLOOKUP(E124,macros!B:B,macros!O:O)+IF('sets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4" s="346">
        <v>70005</v>
      </c>
      <c r="E124" s="348" t="s">
        <v>290</v>
      </c>
      <c r="F124" s="348">
        <v>10091</v>
      </c>
      <c r="G124" s="348">
        <v>10091</v>
      </c>
      <c r="H124" s="403"/>
    </row>
    <row r="125" spans="1:8">
      <c r="A125" s="346">
        <v>70005</v>
      </c>
      <c r="B125" s="347" t="str">
        <f t="shared" si="4"/>
        <v>CC.VM.00004-10091</v>
      </c>
      <c r="C125" s="346">
        <f>_xlfn.XLOOKUP(E125,macros!B:B,macros!O:O)+IF('sets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5" s="346">
        <v>70005</v>
      </c>
      <c r="E125" s="348" t="s">
        <v>292</v>
      </c>
      <c r="F125" s="348">
        <v>10091</v>
      </c>
      <c r="G125" s="348">
        <v>10091</v>
      </c>
      <c r="H125" s="403"/>
    </row>
    <row r="126" spans="1:8">
      <c r="A126" s="346">
        <v>70005</v>
      </c>
      <c r="B126" s="347" t="str">
        <f t="shared" si="4"/>
        <v>CC.VM.00005-10091</v>
      </c>
      <c r="C126" s="346">
        <f>_xlfn.XLOOKUP(E126,macros!B:B,macros!O:O)+IF('sets &amp; selections'!P8+'sets &amp; selections'!P12+'sets &amp; selections'!P14+'sets &amp; selections'!P15+'sets &amp; selections'!P17&gt;0,'sets &amp; selections'!P8+'sets &amp; selections'!P12+'sets &amp; selections'!P14+'sets &amp; selections'!P15+'sets &amp; selections'!P17,0)</f>
        <v>0</v>
      </c>
      <c r="D126" s="346">
        <v>70005</v>
      </c>
      <c r="E126" s="348" t="s">
        <v>294</v>
      </c>
      <c r="F126" s="348">
        <v>10091</v>
      </c>
      <c r="G126" s="348">
        <v>10091</v>
      </c>
      <c r="H126" s="403"/>
    </row>
    <row r="127" spans="1:8">
      <c r="A127" s="346">
        <v>70005</v>
      </c>
      <c r="B127" s="347" t="str">
        <f t="shared" si="4"/>
        <v>CC.VM.00006-10091</v>
      </c>
      <c r="C127" s="346">
        <f>_xlfn.XLOOKUP(E127,macros!B:B,macros!O:O)+IF('sets &amp; selections'!P8+'sets &amp; selections'!P13+'sets &amp; selections'!P14+'sets &amp; selections'!P15+'sets &amp; selections'!P17+'sets &amp; selections'!P16&gt;0,'sets &amp; selections'!P8+'sets &amp; selections'!P13+'sets &amp; selections'!P14+'sets &amp; selections'!P15+'sets &amp; selections'!P17+'sets &amp; selections'!P16,0)</f>
        <v>0</v>
      </c>
      <c r="D127" s="346">
        <v>70005</v>
      </c>
      <c r="E127" s="348" t="s">
        <v>296</v>
      </c>
      <c r="F127" s="348">
        <v>10091</v>
      </c>
      <c r="G127" s="348">
        <v>10091</v>
      </c>
      <c r="H127" s="403"/>
    </row>
    <row r="128" spans="1:8">
      <c r="A128" s="346">
        <v>70005</v>
      </c>
      <c r="B128" s="347" t="str">
        <f t="shared" si="4"/>
        <v>CC.VM.00007-10091</v>
      </c>
      <c r="C128" s="346">
        <f>_xlfn.XLOOKUP(E128,macros!B:B,macros!O:O)+IF('sets &amp; selections'!P8+'sets &amp; selections'!P13+'sets &amp; selections'!P14+'sets &amp; selections'!P15+'sets &amp; selections'!P17+'sets &amp; selections'!P16&gt;0,'sets &amp; selections'!P8+'sets &amp; selections'!P13+'sets &amp; selections'!P14+'sets &amp; selections'!P15+'sets &amp; selections'!P17+'sets &amp; selections'!P16,0)</f>
        <v>0</v>
      </c>
      <c r="D128" s="346">
        <v>70005</v>
      </c>
      <c r="E128" s="348" t="s">
        <v>299</v>
      </c>
      <c r="F128" s="348">
        <v>10091</v>
      </c>
      <c r="G128" s="348">
        <v>10091</v>
      </c>
      <c r="H128" s="403"/>
    </row>
    <row r="129" spans="1:8">
      <c r="A129" s="346">
        <v>70005</v>
      </c>
      <c r="B129" s="347" t="str">
        <f t="shared" si="4"/>
        <v>CC.VM.00008-10091</v>
      </c>
      <c r="C129" s="346">
        <f>_xlfn.XLOOKUP(E129,macros!B:B,macros!O:O)+IF('sets &amp; selections'!P8+'sets &amp; selections'!P14+'sets &amp; selections'!P15+'sets &amp; selections'!P17+'sets &amp; selections'!P16&gt;0,'sets &amp; selections'!P8+'sets &amp; selections'!P14+'sets &amp; selections'!P15+'sets &amp; selections'!P17+'sets &amp; selections'!P16,0)</f>
        <v>0</v>
      </c>
      <c r="D129" s="346">
        <v>70005</v>
      </c>
      <c r="E129" s="348" t="s">
        <v>301</v>
      </c>
      <c r="F129" s="348">
        <v>10091</v>
      </c>
      <c r="G129" s="348">
        <v>10091</v>
      </c>
      <c r="H129" s="403"/>
    </row>
    <row r="130" spans="1:8">
      <c r="A130" s="346">
        <v>70005</v>
      </c>
      <c r="B130" s="347" t="str">
        <f t="shared" si="4"/>
        <v>CC.VM.00009-10091</v>
      </c>
      <c r="C130" s="346">
        <f>_xlfn.XLOOKUP(E130,macros!B:B,macros!O:O)+IF('sets &amp; selections'!P8+'sets &amp; selections'!P14+'sets &amp; selections'!P15+'sets &amp; selections'!P17+'sets &amp; selections'!P16&gt;0,'sets &amp; selections'!P8+'sets &amp; selections'!P14+'sets &amp; selections'!P15+'sets &amp; selections'!P17+'sets &amp; selections'!P16,0)</f>
        <v>0</v>
      </c>
      <c r="D130" s="346">
        <v>70005</v>
      </c>
      <c r="E130" s="348" t="s">
        <v>304</v>
      </c>
      <c r="F130" s="348">
        <v>10091</v>
      </c>
      <c r="G130" s="348">
        <v>10091</v>
      </c>
      <c r="H130" s="403"/>
    </row>
    <row r="131" spans="1:8">
      <c r="A131" s="346">
        <v>70005</v>
      </c>
      <c r="B131" s="347" t="str">
        <f t="shared" ref="B131:B191" si="8">E131&amp;"-"&amp;F131</f>
        <v>CC.VM.00010-10091</v>
      </c>
      <c r="C131" s="346">
        <f>_xlfn.XLOOKUP(E131,macros!B:B,macros!O:O)+IF('sets &amp; selections'!P8+'sets &amp; selections'!P14+'sets &amp; selections'!P15+'sets &amp; selections'!P17+'sets &amp; selections'!P16&gt;0,'sets &amp; selections'!P8+'sets &amp; selections'!P14+'sets &amp; selections'!P15+'sets &amp; selections'!P17+'sets &amp; selections'!P16,0)</f>
        <v>0</v>
      </c>
      <c r="D131" s="346">
        <v>70005</v>
      </c>
      <c r="E131" s="348" t="s">
        <v>306</v>
      </c>
      <c r="F131" s="348">
        <v>10091</v>
      </c>
      <c r="G131" s="348">
        <v>10091</v>
      </c>
      <c r="H131" s="403"/>
    </row>
    <row r="132" spans="1:8">
      <c r="A132" s="346">
        <v>70005</v>
      </c>
      <c r="B132" s="347" t="str">
        <f>E132&amp;"-"&amp;G132</f>
        <v>CC.VM.00011-10131</v>
      </c>
      <c r="C132" s="346">
        <f>_xlfn.XLOOKUP(E132,macros!B:B,macros!O:O)+IF('sets &amp; selections'!P9&gt;0,'sets &amp; selections'!P9,0)</f>
        <v>0</v>
      </c>
      <c r="D132" s="346">
        <v>70005</v>
      </c>
      <c r="E132" s="348" t="s">
        <v>308</v>
      </c>
      <c r="F132" s="348">
        <v>10091</v>
      </c>
      <c r="G132" s="348" t="s">
        <v>544</v>
      </c>
      <c r="H132" s="403"/>
    </row>
    <row r="133" spans="1:8">
      <c r="A133" s="346">
        <v>70005</v>
      </c>
      <c r="B133" s="347" t="str">
        <f t="shared" ref="B133:B141" si="9">E133&amp;"-"&amp;G133</f>
        <v>CC.VM.00012-10131</v>
      </c>
      <c r="C133" s="346">
        <f>_xlfn.XLOOKUP(E133,macros!B:B,macros!O:O)+IF('sets &amp; selections'!P9&gt;0,'sets &amp; selections'!P9,0)</f>
        <v>0</v>
      </c>
      <c r="D133" s="346">
        <v>70005</v>
      </c>
      <c r="E133" s="348" t="s">
        <v>310</v>
      </c>
      <c r="F133" s="348">
        <v>10091</v>
      </c>
      <c r="G133" s="348" t="s">
        <v>544</v>
      </c>
      <c r="H133" s="403"/>
    </row>
    <row r="134" spans="1:8">
      <c r="A134" s="346">
        <v>70005</v>
      </c>
      <c r="B134" s="347" t="str">
        <f t="shared" si="9"/>
        <v>CC.VM.00013-10131</v>
      </c>
      <c r="C134" s="346">
        <f>_xlfn.XLOOKUP(E134,macros!B:B,macros!O:O)+IF('sets &amp; selections'!P9&gt;0,'sets &amp; selections'!P9,0)</f>
        <v>0</v>
      </c>
      <c r="D134" s="346">
        <v>70005</v>
      </c>
      <c r="E134" s="348" t="s">
        <v>312</v>
      </c>
      <c r="F134" s="348">
        <v>10091</v>
      </c>
      <c r="G134" s="348" t="s">
        <v>544</v>
      </c>
      <c r="H134" s="403"/>
    </row>
    <row r="135" spans="1:8">
      <c r="A135" s="346">
        <v>70005</v>
      </c>
      <c r="B135" s="347" t="str">
        <f t="shared" si="9"/>
        <v>CC.VM.00014-10131</v>
      </c>
      <c r="C135" s="346">
        <f>_xlfn.XLOOKUP(E135,macros!B:B,macros!O:O)+IF('sets &amp; selections'!P9&gt;0,'sets &amp; selections'!P9,0)</f>
        <v>0</v>
      </c>
      <c r="D135" s="346">
        <v>70005</v>
      </c>
      <c r="E135" s="348" t="s">
        <v>314</v>
      </c>
      <c r="F135" s="348">
        <v>10091</v>
      </c>
      <c r="G135" s="348" t="s">
        <v>544</v>
      </c>
      <c r="H135" s="403"/>
    </row>
    <row r="136" spans="1:8">
      <c r="A136" s="346">
        <v>70005</v>
      </c>
      <c r="B136" s="347" t="str">
        <f t="shared" si="9"/>
        <v>CC.VM.00015-10131</v>
      </c>
      <c r="C136" s="346">
        <f>_xlfn.XLOOKUP(E136,macros!B:B,macros!O:O)+IF('sets &amp; selections'!P9&gt;0,'sets &amp; selections'!P9,0)</f>
        <v>0</v>
      </c>
      <c r="D136" s="346">
        <v>70005</v>
      </c>
      <c r="E136" s="348" t="s">
        <v>316</v>
      </c>
      <c r="F136" s="348">
        <v>10091</v>
      </c>
      <c r="G136" s="348" t="s">
        <v>544</v>
      </c>
      <c r="H136" s="403"/>
    </row>
    <row r="137" spans="1:8">
      <c r="A137" s="346">
        <v>70005</v>
      </c>
      <c r="B137" s="347" t="str">
        <f t="shared" si="9"/>
        <v>CC.VM.00016-10131</v>
      </c>
      <c r="C137" s="346">
        <f>_xlfn.XLOOKUP(E137,macros!B:B,macros!O:O)+IF('sets &amp; selections'!P9&gt;0,'sets &amp; selections'!P9,0)</f>
        <v>0</v>
      </c>
      <c r="D137" s="346">
        <v>70005</v>
      </c>
      <c r="E137" s="348" t="s">
        <v>318</v>
      </c>
      <c r="F137" s="348">
        <v>10091</v>
      </c>
      <c r="G137" s="348" t="s">
        <v>544</v>
      </c>
      <c r="H137" s="403"/>
    </row>
    <row r="138" spans="1:8">
      <c r="A138" s="346">
        <v>70005</v>
      </c>
      <c r="B138" s="347" t="str">
        <f t="shared" si="9"/>
        <v>CC.VM.00017-10131</v>
      </c>
      <c r="C138" s="346">
        <f>_xlfn.XLOOKUP(E138,macros!B:B,macros!O:O)+IF('sets &amp; selections'!P9&gt;0,'sets &amp; selections'!P9,0)</f>
        <v>0</v>
      </c>
      <c r="D138" s="346">
        <v>70005</v>
      </c>
      <c r="E138" s="348" t="s">
        <v>320</v>
      </c>
      <c r="F138" s="348">
        <v>10091</v>
      </c>
      <c r="G138" s="348" t="s">
        <v>544</v>
      </c>
      <c r="H138" s="403"/>
    </row>
    <row r="139" spans="1:8">
      <c r="A139" s="346">
        <v>70005</v>
      </c>
      <c r="B139" s="347" t="str">
        <f t="shared" si="9"/>
        <v>CC.VM.00018-10131</v>
      </c>
      <c r="C139" s="346">
        <f>_xlfn.XLOOKUP(E139,macros!B:B,macros!O:O)+IF('sets &amp; selections'!P9&gt;0,'sets &amp; selections'!P9,0)</f>
        <v>0</v>
      </c>
      <c r="D139" s="346">
        <v>70005</v>
      </c>
      <c r="E139" s="348" t="s">
        <v>322</v>
      </c>
      <c r="F139" s="348">
        <v>10091</v>
      </c>
      <c r="G139" s="348" t="s">
        <v>544</v>
      </c>
      <c r="H139" s="403"/>
    </row>
    <row r="140" spans="1:8">
      <c r="A140" s="346">
        <v>70005</v>
      </c>
      <c r="B140" s="347" t="str">
        <f t="shared" si="9"/>
        <v>CC.VM.00019-10131</v>
      </c>
      <c r="C140" s="346">
        <f>_xlfn.XLOOKUP(E140,macros!B:B,macros!O:O)+IF('sets &amp; selections'!P9&gt;0,'sets &amp; selections'!P9,0)</f>
        <v>0</v>
      </c>
      <c r="D140" s="346">
        <v>70005</v>
      </c>
      <c r="E140" s="348" t="s">
        <v>324</v>
      </c>
      <c r="F140" s="348">
        <v>10091</v>
      </c>
      <c r="G140" s="348" t="s">
        <v>544</v>
      </c>
      <c r="H140" s="403"/>
    </row>
    <row r="141" spans="1:8">
      <c r="A141" s="346">
        <v>70005</v>
      </c>
      <c r="B141" s="347" t="str">
        <f t="shared" si="9"/>
        <v>CC.VM.00020-10131</v>
      </c>
      <c r="C141" s="346">
        <f>_xlfn.XLOOKUP(E141,macros!B:B,macros!O:O)+IF('sets &amp; selections'!P9&gt;0,'sets &amp; selections'!P9,0)</f>
        <v>0</v>
      </c>
      <c r="D141" s="346">
        <v>70005</v>
      </c>
      <c r="E141" s="348" t="s">
        <v>326</v>
      </c>
      <c r="F141" s="348">
        <v>10091</v>
      </c>
      <c r="G141" s="348" t="s">
        <v>544</v>
      </c>
      <c r="H141" s="403"/>
    </row>
    <row r="142" spans="1:8">
      <c r="A142" s="349">
        <v>70005</v>
      </c>
      <c r="B142" s="350" t="str">
        <f t="shared" si="8"/>
        <v>CC.VM.00001-10092</v>
      </c>
      <c r="C142" s="349" t="e">
        <f>_xlfn.XLOOKUP(E142,macros!B:B,macros!#REF!)+IF('sets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2" s="349">
        <v>70005</v>
      </c>
      <c r="E142" s="351" t="s">
        <v>285</v>
      </c>
      <c r="F142" s="351">
        <v>10092</v>
      </c>
      <c r="G142" s="351">
        <v>10092</v>
      </c>
      <c r="H142" s="403"/>
    </row>
    <row r="143" spans="1:8">
      <c r="A143" s="349">
        <v>70005</v>
      </c>
      <c r="B143" s="350" t="str">
        <f t="shared" si="8"/>
        <v>CC.VM.00002-10092</v>
      </c>
      <c r="C143" s="349" t="e">
        <f>_xlfn.XLOOKUP(E143,macros!B:B,macros!#REF!)+IF('sets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3" s="349">
        <v>70005</v>
      </c>
      <c r="E143" s="351" t="s">
        <v>288</v>
      </c>
      <c r="F143" s="351">
        <v>10092</v>
      </c>
      <c r="G143" s="351">
        <v>10092</v>
      </c>
      <c r="H143" s="403"/>
    </row>
    <row r="144" spans="1:8">
      <c r="A144" s="349">
        <v>70005</v>
      </c>
      <c r="B144" s="350" t="str">
        <f t="shared" si="8"/>
        <v>CC.VM.00003-10092</v>
      </c>
      <c r="C144" s="349" t="e">
        <f>_xlfn.XLOOKUP(E144,macros!B:B,macros!#REF!)+IF('sets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4" s="349">
        <v>70005</v>
      </c>
      <c r="E144" s="351" t="s">
        <v>290</v>
      </c>
      <c r="F144" s="351">
        <v>10092</v>
      </c>
      <c r="G144" s="351">
        <v>10092</v>
      </c>
      <c r="H144" s="403"/>
    </row>
    <row r="145" spans="1:8">
      <c r="A145" s="349">
        <v>70005</v>
      </c>
      <c r="B145" s="350" t="str">
        <f t="shared" si="8"/>
        <v>CC.VM.00004-10092</v>
      </c>
      <c r="C145" s="349" t="e">
        <f>_xlfn.XLOOKUP(E145,macros!B:B,macros!#REF!)+IF('sets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5" s="349">
        <v>70005</v>
      </c>
      <c r="E145" s="351" t="s">
        <v>292</v>
      </c>
      <c r="F145" s="351">
        <v>10092</v>
      </c>
      <c r="G145" s="351">
        <v>10092</v>
      </c>
      <c r="H145" s="403"/>
    </row>
    <row r="146" spans="1:8">
      <c r="A146" s="349">
        <v>70005</v>
      </c>
      <c r="B146" s="350" t="str">
        <f t="shared" si="8"/>
        <v>CC.VM.00005-10092</v>
      </c>
      <c r="C146" s="349" t="e">
        <f>_xlfn.XLOOKUP(E146,macros!B:B,macros!#REF!)+IF('sets &amp; selections'!Q8+'sets &amp; selections'!Q12+'sets &amp; selections'!Q14+'sets &amp; selections'!Q15+'sets &amp; selections'!Q17&gt;0,'sets &amp; selections'!Q8+'sets &amp; selections'!Q12+'sets &amp; selections'!Q14+'sets &amp; selections'!Q15+'sets &amp; selections'!Q17,0)</f>
        <v>#REF!</v>
      </c>
      <c r="D146" s="349">
        <v>70005</v>
      </c>
      <c r="E146" s="351" t="s">
        <v>294</v>
      </c>
      <c r="F146" s="351">
        <v>10092</v>
      </c>
      <c r="G146" s="351">
        <v>10092</v>
      </c>
      <c r="H146" s="403"/>
    </row>
    <row r="147" spans="1:8">
      <c r="A147" s="349">
        <v>70005</v>
      </c>
      <c r="B147" s="350" t="str">
        <f t="shared" si="8"/>
        <v>CC.VM.00006-10092</v>
      </c>
      <c r="C147" s="349" t="e">
        <f>_xlfn.XLOOKUP(E147,macros!B:B,macros!#REF!)+IF('sets &amp; selections'!Q8+'sets &amp; selections'!Q13+'sets &amp; selections'!Q14+'sets &amp; selections'!Q15+'sets &amp; selections'!Q17+'sets &amp; selections'!Q16&gt;0,'sets &amp; selections'!Q8+'sets &amp; selections'!Q13+'sets &amp; selections'!Q14+'sets &amp; selections'!Q15+'sets &amp; selections'!Q17+'sets &amp; selections'!Q16,0)</f>
        <v>#REF!</v>
      </c>
      <c r="D147" s="349">
        <v>70005</v>
      </c>
      <c r="E147" s="351" t="s">
        <v>296</v>
      </c>
      <c r="F147" s="351">
        <v>10092</v>
      </c>
      <c r="G147" s="351">
        <v>10092</v>
      </c>
      <c r="H147" s="403"/>
    </row>
    <row r="148" spans="1:8">
      <c r="A148" s="349">
        <v>70005</v>
      </c>
      <c r="B148" s="350" t="str">
        <f t="shared" si="8"/>
        <v>CC.VM.00007-10092</v>
      </c>
      <c r="C148" s="349" t="e">
        <f>_xlfn.XLOOKUP(E148,macros!B:B,macros!#REF!)+IF('sets &amp; selections'!Q8+'sets &amp; selections'!Q13+'sets &amp; selections'!Q14+'sets &amp; selections'!Q15+'sets &amp; selections'!Q17+'sets &amp; selections'!Q16&gt;0,'sets &amp; selections'!Q8+'sets &amp; selections'!Q13+'sets &amp; selections'!Q14+'sets &amp; selections'!Q15+'sets &amp; selections'!Q17+'sets &amp; selections'!Q16,0)</f>
        <v>#REF!</v>
      </c>
      <c r="D148" s="349">
        <v>70005</v>
      </c>
      <c r="E148" s="351" t="s">
        <v>299</v>
      </c>
      <c r="F148" s="351">
        <v>10092</v>
      </c>
      <c r="G148" s="351">
        <v>10092</v>
      </c>
      <c r="H148" s="403"/>
    </row>
    <row r="149" spans="1:8">
      <c r="A149" s="349">
        <v>70005</v>
      </c>
      <c r="B149" s="350" t="str">
        <f t="shared" si="8"/>
        <v>CC.VM.00008-10092</v>
      </c>
      <c r="C149" s="349" t="e">
        <f>_xlfn.XLOOKUP(E149,macros!B:B,macros!#REF!)+IF('sets &amp; selections'!Q8+'sets &amp; selections'!Q14+'sets &amp; selections'!Q15+'sets &amp; selections'!Q17+'sets &amp; selections'!Q16&gt;0,'sets &amp; selections'!Q8+'sets &amp; selections'!Q14+'sets &amp; selections'!Q15+'sets &amp; selections'!Q17+'sets &amp; selections'!Q16,0)</f>
        <v>#REF!</v>
      </c>
      <c r="D149" s="349">
        <v>70005</v>
      </c>
      <c r="E149" s="351" t="s">
        <v>301</v>
      </c>
      <c r="F149" s="351">
        <v>10092</v>
      </c>
      <c r="G149" s="351">
        <v>10092</v>
      </c>
      <c r="H149" s="403"/>
    </row>
    <row r="150" spans="1:8">
      <c r="A150" s="349">
        <v>70005</v>
      </c>
      <c r="B150" s="350" t="str">
        <f t="shared" si="8"/>
        <v>CC.VM.00009-10092</v>
      </c>
      <c r="C150" s="349" t="e">
        <f>_xlfn.XLOOKUP(E150,macros!B:B,macros!#REF!)+IF('sets &amp; selections'!Q8+'sets &amp; selections'!Q14+'sets &amp; selections'!Q15+'sets &amp; selections'!Q17+'sets &amp; selections'!Q16&gt;0,'sets &amp; selections'!Q8+'sets &amp; selections'!Q14+'sets &amp; selections'!Q15+'sets &amp; selections'!Q17+'sets &amp; selections'!Q16,0)</f>
        <v>#REF!</v>
      </c>
      <c r="D150" s="349">
        <v>70005</v>
      </c>
      <c r="E150" s="351" t="s">
        <v>304</v>
      </c>
      <c r="F150" s="351">
        <v>10092</v>
      </c>
      <c r="G150" s="351">
        <v>10092</v>
      </c>
      <c r="H150" s="403"/>
    </row>
    <row r="151" spans="1:8">
      <c r="A151" s="349">
        <v>70005</v>
      </c>
      <c r="B151" s="350" t="str">
        <f t="shared" si="8"/>
        <v>CC.VM.00010-10092</v>
      </c>
      <c r="C151" s="349" t="e">
        <f>_xlfn.XLOOKUP(E151,macros!B:B,macros!#REF!)+IF('sets &amp; selections'!Q8+'sets &amp; selections'!Q14+'sets &amp; selections'!Q15+'sets &amp; selections'!Q17+'sets &amp; selections'!Q16&gt;0,'sets &amp; selections'!Q8+'sets &amp; selections'!Q14+'sets &amp; selections'!Q15+'sets &amp; selections'!Q17+'sets &amp; selections'!Q16,0)</f>
        <v>#REF!</v>
      </c>
      <c r="D151" s="349">
        <v>70005</v>
      </c>
      <c r="E151" s="351" t="s">
        <v>306</v>
      </c>
      <c r="F151" s="351">
        <v>10092</v>
      </c>
      <c r="G151" s="351">
        <v>10092</v>
      </c>
      <c r="H151" s="403"/>
    </row>
    <row r="152" spans="1:8">
      <c r="A152" s="349">
        <v>70005</v>
      </c>
      <c r="B152" s="350" t="str">
        <f>E152&amp;"-"&amp;G152</f>
        <v>CC.VM.00011-10132</v>
      </c>
      <c r="C152" s="349" t="e">
        <f>_xlfn.XLOOKUP(E152,macros!B:B,macros!#REF!)+IF('sets &amp; selections'!Q9&gt;0,'sets &amp; selections'!Q9,0)</f>
        <v>#REF!</v>
      </c>
      <c r="D152" s="349">
        <v>70005</v>
      </c>
      <c r="E152" s="351" t="s">
        <v>308</v>
      </c>
      <c r="F152" s="351">
        <v>10092</v>
      </c>
      <c r="G152" s="351" t="s">
        <v>545</v>
      </c>
      <c r="H152" s="403"/>
    </row>
    <row r="153" spans="1:8">
      <c r="A153" s="349">
        <v>70005</v>
      </c>
      <c r="B153" s="350" t="str">
        <f t="shared" ref="B153:B161" si="10">E153&amp;"-"&amp;G153</f>
        <v>CC.VM.00012-10132</v>
      </c>
      <c r="C153" s="349" t="e">
        <f>_xlfn.XLOOKUP(E153,macros!B:B,macros!#REF!)+IF('sets &amp; selections'!Q9&gt;0,'sets &amp; selections'!Q9,0)</f>
        <v>#REF!</v>
      </c>
      <c r="D153" s="349">
        <v>70005</v>
      </c>
      <c r="E153" s="351" t="s">
        <v>310</v>
      </c>
      <c r="F153" s="351">
        <v>10092</v>
      </c>
      <c r="G153" s="351" t="s">
        <v>545</v>
      </c>
      <c r="H153" s="403"/>
    </row>
    <row r="154" spans="1:8">
      <c r="A154" s="349">
        <v>70005</v>
      </c>
      <c r="B154" s="350" t="str">
        <f t="shared" si="10"/>
        <v>CC.VM.00013-10132</v>
      </c>
      <c r="C154" s="349" t="e">
        <f>_xlfn.XLOOKUP(E154,macros!B:B,macros!#REF!)+IF('sets &amp; selections'!Q9&gt;0,'sets &amp; selections'!Q9,0)</f>
        <v>#REF!</v>
      </c>
      <c r="D154" s="349">
        <v>70005</v>
      </c>
      <c r="E154" s="351" t="s">
        <v>312</v>
      </c>
      <c r="F154" s="351">
        <v>10092</v>
      </c>
      <c r="G154" s="351" t="s">
        <v>545</v>
      </c>
      <c r="H154" s="403"/>
    </row>
    <row r="155" spans="1:8">
      <c r="A155" s="349">
        <v>70005</v>
      </c>
      <c r="B155" s="350" t="str">
        <f t="shared" si="10"/>
        <v>CC.VM.00014-10132</v>
      </c>
      <c r="C155" s="349" t="e">
        <f>_xlfn.XLOOKUP(E155,macros!B:B,macros!#REF!)+IF('sets &amp; selections'!Q9&gt;0,'sets &amp; selections'!Q9,0)</f>
        <v>#REF!</v>
      </c>
      <c r="D155" s="349">
        <v>70005</v>
      </c>
      <c r="E155" s="351" t="s">
        <v>314</v>
      </c>
      <c r="F155" s="351">
        <v>10092</v>
      </c>
      <c r="G155" s="351" t="s">
        <v>545</v>
      </c>
      <c r="H155" s="403"/>
    </row>
    <row r="156" spans="1:8">
      <c r="A156" s="349">
        <v>70005</v>
      </c>
      <c r="B156" s="350" t="str">
        <f t="shared" si="10"/>
        <v>CC.VM.00015-10132</v>
      </c>
      <c r="C156" s="349" t="e">
        <f>_xlfn.XLOOKUP(E156,macros!B:B,macros!#REF!)+IF('sets &amp; selections'!Q9&gt;0,'sets &amp; selections'!Q9,0)</f>
        <v>#REF!</v>
      </c>
      <c r="D156" s="349">
        <v>70005</v>
      </c>
      <c r="E156" s="351" t="s">
        <v>316</v>
      </c>
      <c r="F156" s="351">
        <v>10092</v>
      </c>
      <c r="G156" s="351" t="s">
        <v>545</v>
      </c>
      <c r="H156" s="403"/>
    </row>
    <row r="157" spans="1:8">
      <c r="A157" s="349">
        <v>70005</v>
      </c>
      <c r="B157" s="350" t="str">
        <f t="shared" si="10"/>
        <v>CC.VM.00016-10132</v>
      </c>
      <c r="C157" s="349" t="e">
        <f>_xlfn.XLOOKUP(E157,macros!B:B,macros!#REF!)+IF('sets &amp; selections'!Q9&gt;0,'sets &amp; selections'!Q9,0)</f>
        <v>#REF!</v>
      </c>
      <c r="D157" s="349">
        <v>70005</v>
      </c>
      <c r="E157" s="351" t="s">
        <v>318</v>
      </c>
      <c r="F157" s="351">
        <v>10092</v>
      </c>
      <c r="G157" s="351" t="s">
        <v>545</v>
      </c>
      <c r="H157" s="403"/>
    </row>
    <row r="158" spans="1:8">
      <c r="A158" s="349">
        <v>70005</v>
      </c>
      <c r="B158" s="350" t="str">
        <f t="shared" si="10"/>
        <v>CC.VM.00017-10132</v>
      </c>
      <c r="C158" s="349" t="e">
        <f>_xlfn.XLOOKUP(E158,macros!B:B,macros!#REF!)+IF('sets &amp; selections'!Q9&gt;0,'sets &amp; selections'!Q9,0)</f>
        <v>#REF!</v>
      </c>
      <c r="D158" s="349">
        <v>70005</v>
      </c>
      <c r="E158" s="351" t="s">
        <v>320</v>
      </c>
      <c r="F158" s="351">
        <v>10092</v>
      </c>
      <c r="G158" s="351" t="s">
        <v>545</v>
      </c>
      <c r="H158" s="403"/>
    </row>
    <row r="159" spans="1:8">
      <c r="A159" s="349">
        <v>70005</v>
      </c>
      <c r="B159" s="350" t="str">
        <f t="shared" si="10"/>
        <v>CC.VM.00018-10132</v>
      </c>
      <c r="C159" s="349" t="e">
        <f>_xlfn.XLOOKUP(E159,macros!B:B,macros!#REF!)+IF('sets &amp; selections'!Q9&gt;0,'sets &amp; selections'!Q9,0)</f>
        <v>#REF!</v>
      </c>
      <c r="D159" s="349">
        <v>70005</v>
      </c>
      <c r="E159" s="351" t="s">
        <v>322</v>
      </c>
      <c r="F159" s="351">
        <v>10092</v>
      </c>
      <c r="G159" s="351" t="s">
        <v>545</v>
      </c>
      <c r="H159" s="403"/>
    </row>
    <row r="160" spans="1:8">
      <c r="A160" s="349">
        <v>70005</v>
      </c>
      <c r="B160" s="350" t="str">
        <f t="shared" si="10"/>
        <v>CC.VM.00019-10132</v>
      </c>
      <c r="C160" s="349" t="e">
        <f>_xlfn.XLOOKUP(E160,macros!B:B,macros!#REF!)+IF('sets &amp; selections'!Q9&gt;0,'sets &amp; selections'!Q9,0)</f>
        <v>#REF!</v>
      </c>
      <c r="D160" s="349">
        <v>70005</v>
      </c>
      <c r="E160" s="351" t="s">
        <v>324</v>
      </c>
      <c r="F160" s="351">
        <v>10092</v>
      </c>
      <c r="G160" s="351" t="s">
        <v>545</v>
      </c>
      <c r="H160" s="403"/>
    </row>
    <row r="161" spans="1:8">
      <c r="A161" s="349">
        <v>70005</v>
      </c>
      <c r="B161" s="350" t="str">
        <f t="shared" si="10"/>
        <v>CC.VM.00020-10132</v>
      </c>
      <c r="C161" s="349" t="e">
        <f>_xlfn.XLOOKUP(E161,macros!B:B,macros!#REF!)+IF('sets &amp; selections'!Q9&gt;0,'sets &amp; selections'!Q9,0)</f>
        <v>#REF!</v>
      </c>
      <c r="D161" s="349">
        <v>70005</v>
      </c>
      <c r="E161" s="351" t="s">
        <v>326</v>
      </c>
      <c r="F161" s="351">
        <v>10092</v>
      </c>
      <c r="G161" s="351" t="s">
        <v>545</v>
      </c>
      <c r="H161" s="403"/>
    </row>
    <row r="162" spans="1:8">
      <c r="A162" s="352">
        <v>70005</v>
      </c>
      <c r="B162" s="353" t="str">
        <f t="shared" si="8"/>
        <v>CC.VM.00001-10093</v>
      </c>
      <c r="C162" s="352"/>
      <c r="D162" s="352">
        <v>70005</v>
      </c>
      <c r="E162" s="354" t="s">
        <v>285</v>
      </c>
      <c r="F162" s="354">
        <v>10093</v>
      </c>
      <c r="G162" s="354">
        <v>10093</v>
      </c>
      <c r="H162" s="403"/>
    </row>
    <row r="163" spans="1:8">
      <c r="A163" s="352">
        <v>70005</v>
      </c>
      <c r="B163" s="353" t="str">
        <f t="shared" si="8"/>
        <v>CC.VM.00002-10093</v>
      </c>
      <c r="C163" s="352"/>
      <c r="D163" s="352">
        <v>70005</v>
      </c>
      <c r="E163" s="354" t="s">
        <v>288</v>
      </c>
      <c r="F163" s="354">
        <v>10093</v>
      </c>
      <c r="G163" s="354">
        <v>10093</v>
      </c>
      <c r="H163" s="403"/>
    </row>
    <row r="164" spans="1:8">
      <c r="A164" s="352">
        <v>70005</v>
      </c>
      <c r="B164" s="353" t="str">
        <f t="shared" si="8"/>
        <v>CC.VM.00003-10093</v>
      </c>
      <c r="C164" s="354"/>
      <c r="D164" s="352">
        <v>70005</v>
      </c>
      <c r="E164" s="354" t="s">
        <v>290</v>
      </c>
      <c r="F164" s="354">
        <v>10093</v>
      </c>
      <c r="G164" s="354">
        <v>10093</v>
      </c>
      <c r="H164" s="403"/>
    </row>
    <row r="165" spans="1:8">
      <c r="A165" s="352">
        <v>70005</v>
      </c>
      <c r="B165" s="353" t="str">
        <f t="shared" si="8"/>
        <v>CC.VM.00004-10093</v>
      </c>
      <c r="C165" s="354"/>
      <c r="D165" s="352">
        <v>70005</v>
      </c>
      <c r="E165" s="354" t="s">
        <v>292</v>
      </c>
      <c r="F165" s="354">
        <v>10093</v>
      </c>
      <c r="G165" s="354">
        <v>10093</v>
      </c>
      <c r="H165" s="403"/>
    </row>
    <row r="166" spans="1:8">
      <c r="A166" s="352">
        <v>70005</v>
      </c>
      <c r="B166" s="353" t="str">
        <f t="shared" si="8"/>
        <v>CC.VM.00005-10093</v>
      </c>
      <c r="C166" s="354"/>
      <c r="D166" s="352">
        <v>70005</v>
      </c>
      <c r="E166" s="354" t="s">
        <v>294</v>
      </c>
      <c r="F166" s="354">
        <v>10093</v>
      </c>
      <c r="G166" s="354">
        <v>10093</v>
      </c>
      <c r="H166" s="403"/>
    </row>
    <row r="167" spans="1:8">
      <c r="A167" s="352">
        <v>70005</v>
      </c>
      <c r="B167" s="353" t="str">
        <f t="shared" si="8"/>
        <v>CC.VM.00006-10093</v>
      </c>
      <c r="C167" s="354"/>
      <c r="D167" s="352">
        <v>70005</v>
      </c>
      <c r="E167" s="354" t="s">
        <v>296</v>
      </c>
      <c r="F167" s="354">
        <v>10093</v>
      </c>
      <c r="G167" s="354">
        <v>10093</v>
      </c>
      <c r="H167" s="403"/>
    </row>
    <row r="168" spans="1:8">
      <c r="A168" s="352">
        <v>70005</v>
      </c>
      <c r="B168" s="353" t="str">
        <f t="shared" si="8"/>
        <v>CC.VM.00007-10093</v>
      </c>
      <c r="C168" s="354"/>
      <c r="D168" s="352">
        <v>70005</v>
      </c>
      <c r="E168" s="354" t="s">
        <v>299</v>
      </c>
      <c r="F168" s="354">
        <v>10093</v>
      </c>
      <c r="G168" s="354">
        <v>10093</v>
      </c>
      <c r="H168" s="403"/>
    </row>
    <row r="169" spans="1:8">
      <c r="A169" s="352">
        <v>70005</v>
      </c>
      <c r="B169" s="353" t="str">
        <f t="shared" si="8"/>
        <v>CC.VM.00008-10093</v>
      </c>
      <c r="C169" s="354"/>
      <c r="D169" s="352">
        <v>70005</v>
      </c>
      <c r="E169" s="354" t="s">
        <v>301</v>
      </c>
      <c r="F169" s="354">
        <v>10093</v>
      </c>
      <c r="G169" s="354">
        <v>10093</v>
      </c>
      <c r="H169" s="403"/>
    </row>
    <row r="170" spans="1:8">
      <c r="A170" s="352">
        <v>70005</v>
      </c>
      <c r="B170" s="353" t="str">
        <f t="shared" si="8"/>
        <v>CC.VM.00009-10093</v>
      </c>
      <c r="C170" s="354"/>
      <c r="D170" s="352">
        <v>70005</v>
      </c>
      <c r="E170" s="354" t="s">
        <v>304</v>
      </c>
      <c r="F170" s="354">
        <v>10093</v>
      </c>
      <c r="G170" s="354">
        <v>10093</v>
      </c>
      <c r="H170" s="403"/>
    </row>
    <row r="171" spans="1:8">
      <c r="A171" s="352">
        <v>70005</v>
      </c>
      <c r="B171" s="353" t="str">
        <f t="shared" si="8"/>
        <v>CC.VM.00010-10093</v>
      </c>
      <c r="C171" s="354"/>
      <c r="D171" s="352">
        <v>70005</v>
      </c>
      <c r="E171" s="354" t="s">
        <v>306</v>
      </c>
      <c r="F171" s="354">
        <v>10093</v>
      </c>
      <c r="G171" s="354">
        <v>10093</v>
      </c>
      <c r="H171" s="403"/>
    </row>
    <row r="172" spans="1:8">
      <c r="A172" s="352">
        <v>70005</v>
      </c>
      <c r="B172" s="353" t="str">
        <f>E172&amp;"-"&amp;G172</f>
        <v>CC.VM.00011-10140</v>
      </c>
      <c r="C172" s="354"/>
      <c r="D172" s="352">
        <v>70005</v>
      </c>
      <c r="E172" s="354" t="s">
        <v>308</v>
      </c>
      <c r="F172" s="354">
        <v>10093</v>
      </c>
      <c r="G172" s="354" t="s">
        <v>546</v>
      </c>
      <c r="H172" s="403"/>
    </row>
    <row r="173" spans="1:8">
      <c r="A173" s="352">
        <v>70005</v>
      </c>
      <c r="B173" s="353" t="str">
        <f t="shared" ref="B173:B181" si="11">E173&amp;"-"&amp;G173</f>
        <v>CC.VM.00012-10140</v>
      </c>
      <c r="C173" s="354"/>
      <c r="D173" s="352">
        <v>70005</v>
      </c>
      <c r="E173" s="354" t="s">
        <v>310</v>
      </c>
      <c r="F173" s="354">
        <v>10093</v>
      </c>
      <c r="G173" s="354" t="s">
        <v>546</v>
      </c>
      <c r="H173" s="403"/>
    </row>
    <row r="174" spans="1:8">
      <c r="A174" s="352">
        <v>70005</v>
      </c>
      <c r="B174" s="353" t="str">
        <f t="shared" si="11"/>
        <v>CC.VM.00013-10140</v>
      </c>
      <c r="C174" s="354"/>
      <c r="D174" s="352">
        <v>70005</v>
      </c>
      <c r="E174" s="354" t="s">
        <v>312</v>
      </c>
      <c r="F174" s="354">
        <v>10093</v>
      </c>
      <c r="G174" s="354" t="s">
        <v>546</v>
      </c>
      <c r="H174" s="403"/>
    </row>
    <row r="175" spans="1:8">
      <c r="A175" s="352">
        <v>70005</v>
      </c>
      <c r="B175" s="353" t="str">
        <f t="shared" si="11"/>
        <v>CC.VM.00014-10140</v>
      </c>
      <c r="C175" s="354"/>
      <c r="D175" s="352">
        <v>70005</v>
      </c>
      <c r="E175" s="354" t="s">
        <v>314</v>
      </c>
      <c r="F175" s="354">
        <v>10093</v>
      </c>
      <c r="G175" s="354" t="s">
        <v>546</v>
      </c>
      <c r="H175" s="403"/>
    </row>
    <row r="176" spans="1:8">
      <c r="A176" s="352">
        <v>70005</v>
      </c>
      <c r="B176" s="353" t="str">
        <f t="shared" si="11"/>
        <v>CC.VM.00015-10140</v>
      </c>
      <c r="C176" s="354"/>
      <c r="D176" s="352">
        <v>70005</v>
      </c>
      <c r="E176" s="354" t="s">
        <v>316</v>
      </c>
      <c r="F176" s="354">
        <v>10093</v>
      </c>
      <c r="G176" s="354" t="s">
        <v>546</v>
      </c>
      <c r="H176" s="403"/>
    </row>
    <row r="177" spans="1:8">
      <c r="A177" s="352">
        <v>70005</v>
      </c>
      <c r="B177" s="353" t="str">
        <f t="shared" si="11"/>
        <v>CC.VM.00016-10140</v>
      </c>
      <c r="C177" s="354"/>
      <c r="D177" s="352">
        <v>70005</v>
      </c>
      <c r="E177" s="354" t="s">
        <v>318</v>
      </c>
      <c r="F177" s="354">
        <v>10093</v>
      </c>
      <c r="G177" s="354" t="s">
        <v>546</v>
      </c>
      <c r="H177" s="403"/>
    </row>
    <row r="178" spans="1:8">
      <c r="A178" s="352">
        <v>70005</v>
      </c>
      <c r="B178" s="353" t="str">
        <f t="shared" si="11"/>
        <v>CC.VM.00017-10140</v>
      </c>
      <c r="C178" s="354"/>
      <c r="D178" s="352">
        <v>70005</v>
      </c>
      <c r="E178" s="354" t="s">
        <v>320</v>
      </c>
      <c r="F178" s="354">
        <v>10093</v>
      </c>
      <c r="G178" s="354" t="s">
        <v>546</v>
      </c>
      <c r="H178" s="403"/>
    </row>
    <row r="179" spans="1:8">
      <c r="A179" s="352">
        <v>70005</v>
      </c>
      <c r="B179" s="353" t="str">
        <f t="shared" si="11"/>
        <v>CC.VM.00018-10140</v>
      </c>
      <c r="C179" s="354"/>
      <c r="D179" s="352">
        <v>70005</v>
      </c>
      <c r="E179" s="354" t="s">
        <v>322</v>
      </c>
      <c r="F179" s="354">
        <v>10093</v>
      </c>
      <c r="G179" s="354" t="s">
        <v>546</v>
      </c>
      <c r="H179" s="403"/>
    </row>
    <row r="180" spans="1:8">
      <c r="A180" s="352">
        <v>70005</v>
      </c>
      <c r="B180" s="353" t="str">
        <f t="shared" si="11"/>
        <v>CC.VM.00019-10140</v>
      </c>
      <c r="C180" s="354"/>
      <c r="D180" s="352">
        <v>70005</v>
      </c>
      <c r="E180" s="354" t="s">
        <v>324</v>
      </c>
      <c r="F180" s="354">
        <v>10093</v>
      </c>
      <c r="G180" s="354" t="s">
        <v>546</v>
      </c>
      <c r="H180" s="403"/>
    </row>
    <row r="181" spans="1:8">
      <c r="A181" s="352">
        <v>70005</v>
      </c>
      <c r="B181" s="353" t="str">
        <f t="shared" si="11"/>
        <v>CC.VM.00020-10140</v>
      </c>
      <c r="C181" s="354"/>
      <c r="D181" s="352">
        <v>70005</v>
      </c>
      <c r="E181" s="354" t="s">
        <v>326</v>
      </c>
      <c r="F181" s="354">
        <v>10093</v>
      </c>
      <c r="G181" s="354" t="s">
        <v>546</v>
      </c>
      <c r="H181" s="403"/>
    </row>
    <row r="182" spans="1:8">
      <c r="A182" s="335">
        <v>70005</v>
      </c>
      <c r="B182" s="355" t="str">
        <f t="shared" si="8"/>
        <v>CC.VM.00001-10094</v>
      </c>
      <c r="C182" s="335">
        <f>_xlfn.XLOOKUP(E182,macros!B:B,macros!P:P)+IF('sets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2" s="335">
        <v>70005</v>
      </c>
      <c r="E182" s="335" t="s">
        <v>285</v>
      </c>
      <c r="F182" s="335">
        <v>10094</v>
      </c>
      <c r="G182" s="335">
        <v>10094</v>
      </c>
      <c r="H182" s="403"/>
    </row>
    <row r="183" spans="1:8">
      <c r="A183" s="335">
        <v>70005</v>
      </c>
      <c r="B183" s="355" t="str">
        <f t="shared" si="8"/>
        <v>CC.VM.00002-10094</v>
      </c>
      <c r="C183" s="335">
        <f>_xlfn.XLOOKUP(E183,macros!B:B,macros!P:P)+IF('sets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3" s="335">
        <v>70005</v>
      </c>
      <c r="E183" s="335" t="s">
        <v>288</v>
      </c>
      <c r="F183" s="335">
        <v>10094</v>
      </c>
      <c r="G183" s="335">
        <v>10094</v>
      </c>
      <c r="H183" s="403"/>
    </row>
    <row r="184" spans="1:8">
      <c r="A184" s="335">
        <v>70005</v>
      </c>
      <c r="B184" s="355" t="str">
        <f t="shared" si="8"/>
        <v>CC.VM.00003-10094</v>
      </c>
      <c r="C184" s="335">
        <f>_xlfn.XLOOKUP(E184,macros!B:B,macros!P:P)+IF('sets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4" s="335">
        <v>70005</v>
      </c>
      <c r="E184" s="335" t="s">
        <v>290</v>
      </c>
      <c r="F184" s="335">
        <v>10094</v>
      </c>
      <c r="G184" s="335">
        <v>10094</v>
      </c>
      <c r="H184" s="403"/>
    </row>
    <row r="185" spans="1:8">
      <c r="A185" s="335">
        <v>70005</v>
      </c>
      <c r="B185" s="355" t="str">
        <f t="shared" si="8"/>
        <v>CC.VM.00004-10094</v>
      </c>
      <c r="C185" s="335">
        <f>_xlfn.XLOOKUP(E185,macros!B:B,macros!P:P)+IF('sets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5" s="335">
        <v>70005</v>
      </c>
      <c r="E185" s="335" t="s">
        <v>292</v>
      </c>
      <c r="F185" s="335">
        <v>10094</v>
      </c>
      <c r="G185" s="335">
        <v>10094</v>
      </c>
      <c r="H185" s="403"/>
    </row>
    <row r="186" spans="1:8">
      <c r="A186" s="335">
        <v>70005</v>
      </c>
      <c r="B186" s="355" t="str">
        <f t="shared" si="8"/>
        <v>CC.VM.00005-10094</v>
      </c>
      <c r="C186" s="335">
        <f>_xlfn.XLOOKUP(E186,macros!B:B,macros!P:P)+IF('sets &amp; selections'!R8+'sets &amp; selections'!R12+'sets &amp; selections'!R14+'sets &amp; selections'!R15+'sets &amp; selections'!R17&gt;0,'sets &amp; selections'!R8+'sets &amp; selections'!R12+'sets &amp; selections'!R14+'sets &amp; selections'!R15+'sets &amp; selections'!R17,0)</f>
        <v>0</v>
      </c>
      <c r="D186" s="335">
        <v>70005</v>
      </c>
      <c r="E186" s="335" t="s">
        <v>294</v>
      </c>
      <c r="F186" s="335">
        <v>10094</v>
      </c>
      <c r="G186" s="335">
        <v>10094</v>
      </c>
      <c r="H186" s="403"/>
    </row>
    <row r="187" spans="1:8">
      <c r="A187" s="335">
        <v>70005</v>
      </c>
      <c r="B187" s="355" t="str">
        <f t="shared" si="8"/>
        <v>CC.VM.00006-10094</v>
      </c>
      <c r="C187" s="335">
        <f>_xlfn.XLOOKUP(E187,macros!B:B,macros!P:P)+IF('sets &amp; selections'!R8+'sets &amp; selections'!R13+'sets &amp; selections'!R14+'sets &amp; selections'!R15+'sets &amp; selections'!R17+'sets &amp; selections'!R16&gt;0,'sets &amp; selections'!R8+'sets &amp; selections'!R13+'sets &amp; selections'!R14+'sets &amp; selections'!R15+'sets &amp; selections'!R17+'sets &amp; selections'!R16,0)</f>
        <v>0</v>
      </c>
      <c r="D187" s="335">
        <v>70005</v>
      </c>
      <c r="E187" s="335" t="s">
        <v>296</v>
      </c>
      <c r="F187" s="335">
        <v>10094</v>
      </c>
      <c r="G187" s="335">
        <v>10094</v>
      </c>
      <c r="H187" s="403"/>
    </row>
    <row r="188" spans="1:8">
      <c r="A188" s="335">
        <v>70005</v>
      </c>
      <c r="B188" s="355" t="str">
        <f t="shared" si="8"/>
        <v>CC.VM.00007-10094</v>
      </c>
      <c r="C188" s="335">
        <f>_xlfn.XLOOKUP(E188,macros!B:B,macros!P:P)+IF('sets &amp; selections'!R8+'sets &amp; selections'!R13+'sets &amp; selections'!R14+'sets &amp; selections'!R15+'sets &amp; selections'!R17+'sets &amp; selections'!R16&gt;0,'sets &amp; selections'!R8+'sets &amp; selections'!R13+'sets &amp; selections'!R14+'sets &amp; selections'!R15+'sets &amp; selections'!R17+'sets &amp; selections'!R16,0)</f>
        <v>0</v>
      </c>
      <c r="D188" s="335">
        <v>70005</v>
      </c>
      <c r="E188" s="335" t="s">
        <v>299</v>
      </c>
      <c r="F188" s="335">
        <v>10094</v>
      </c>
      <c r="G188" s="335">
        <v>10094</v>
      </c>
      <c r="H188" s="403"/>
    </row>
    <row r="189" spans="1:8">
      <c r="A189" s="335">
        <v>70005</v>
      </c>
      <c r="B189" s="355" t="str">
        <f t="shared" si="8"/>
        <v>CC.VM.00008-10094</v>
      </c>
      <c r="C189" s="335">
        <f>_xlfn.XLOOKUP(E189,macros!B:B,macros!P:P)+IF('sets &amp; selections'!R8+'sets &amp; selections'!R14+'sets &amp; selections'!R15+'sets &amp; selections'!R17+'sets &amp; selections'!R16&gt;0,'sets &amp; selections'!R8+'sets &amp; selections'!R14+'sets &amp; selections'!R15+'sets &amp; selections'!R17+'sets &amp; selections'!R16,0)</f>
        <v>0</v>
      </c>
      <c r="D189" s="335">
        <v>70005</v>
      </c>
      <c r="E189" s="335" t="s">
        <v>301</v>
      </c>
      <c r="F189" s="335">
        <v>10094</v>
      </c>
      <c r="G189" s="335">
        <v>10094</v>
      </c>
      <c r="H189" s="403"/>
    </row>
    <row r="190" spans="1:8">
      <c r="A190" s="335">
        <v>70005</v>
      </c>
      <c r="B190" s="355" t="str">
        <f t="shared" si="8"/>
        <v>CC.VM.00009-10094</v>
      </c>
      <c r="C190" s="335">
        <f>_xlfn.XLOOKUP(E190,macros!B:B,macros!P:P)+IF('sets &amp; selections'!R8+'sets &amp; selections'!R14+'sets &amp; selections'!R15+'sets &amp; selections'!R17+'sets &amp; selections'!R16&gt;0,'sets &amp; selections'!R8+'sets &amp; selections'!R14+'sets &amp; selections'!R15+'sets &amp; selections'!R17+'sets &amp; selections'!R16,0)</f>
        <v>0</v>
      </c>
      <c r="D190" s="335">
        <v>70005</v>
      </c>
      <c r="E190" s="335" t="s">
        <v>304</v>
      </c>
      <c r="F190" s="335">
        <v>10094</v>
      </c>
      <c r="G190" s="335">
        <v>10094</v>
      </c>
      <c r="H190" s="403"/>
    </row>
    <row r="191" spans="1:8">
      <c r="A191" s="335">
        <v>70005</v>
      </c>
      <c r="B191" s="355" t="str">
        <f t="shared" si="8"/>
        <v>CC.VM.00010-10094</v>
      </c>
      <c r="C191" s="335">
        <f>_xlfn.XLOOKUP(E191,macros!B:B,macros!P:P)+IF('sets &amp; selections'!R8+'sets &amp; selections'!R14+'sets &amp; selections'!R15+'sets &amp; selections'!R17+'sets &amp; selections'!R16&gt;0,'sets &amp; selections'!R8+'sets &amp; selections'!R14+'sets &amp; selections'!R15+'sets &amp; selections'!R17+'sets &amp; selections'!R16,0)</f>
        <v>0</v>
      </c>
      <c r="D191" s="335">
        <v>70005</v>
      </c>
      <c r="E191" s="335" t="s">
        <v>306</v>
      </c>
      <c r="F191" s="335">
        <v>10094</v>
      </c>
      <c r="G191" s="335">
        <v>10094</v>
      </c>
      <c r="H191" s="403"/>
    </row>
    <row r="192" spans="1:8">
      <c r="A192" s="335">
        <v>70005</v>
      </c>
      <c r="B192" s="355" t="str">
        <f>E192&amp;"-"&amp;G192</f>
        <v>CC.VM.00011-10133</v>
      </c>
      <c r="C192" s="335">
        <f>_xlfn.XLOOKUP(E192,macros!B:B,macros!P:P)+IF('sets &amp; selections'!R9&gt;0,'sets &amp; selections'!R9,0)</f>
        <v>0</v>
      </c>
      <c r="D192" s="335">
        <v>70005</v>
      </c>
      <c r="E192" s="335" t="s">
        <v>308</v>
      </c>
      <c r="F192" s="335">
        <v>10094</v>
      </c>
      <c r="G192" s="335" t="s">
        <v>547</v>
      </c>
      <c r="H192" s="403"/>
    </row>
    <row r="193" spans="1:8">
      <c r="A193" s="335">
        <v>70005</v>
      </c>
      <c r="B193" s="355" t="str">
        <f t="shared" ref="B193:B201" si="12">E193&amp;"-"&amp;G193</f>
        <v>CC.VM.00012-10133</v>
      </c>
      <c r="C193" s="335">
        <f>_xlfn.XLOOKUP(E193,macros!B:B,macros!P:P)+IF('sets &amp; selections'!R9&gt;0,'sets &amp; selections'!R9,0)</f>
        <v>0</v>
      </c>
      <c r="D193" s="335">
        <v>70005</v>
      </c>
      <c r="E193" s="335" t="s">
        <v>310</v>
      </c>
      <c r="F193" s="335">
        <v>10094</v>
      </c>
      <c r="G193" s="335" t="s">
        <v>547</v>
      </c>
      <c r="H193" s="403"/>
    </row>
    <row r="194" spans="1:8">
      <c r="A194" s="335">
        <v>70005</v>
      </c>
      <c r="B194" s="355" t="str">
        <f t="shared" si="12"/>
        <v>CC.VM.00013-10133</v>
      </c>
      <c r="C194" s="335">
        <f>_xlfn.XLOOKUP(E194,macros!B:B,macros!P:P)+IF('sets &amp; selections'!R9&gt;0,'sets &amp; selections'!R9,0)</f>
        <v>0</v>
      </c>
      <c r="D194" s="335">
        <v>70005</v>
      </c>
      <c r="E194" s="335" t="s">
        <v>312</v>
      </c>
      <c r="F194" s="335">
        <v>10094</v>
      </c>
      <c r="G194" s="335" t="s">
        <v>547</v>
      </c>
      <c r="H194" s="403"/>
    </row>
    <row r="195" spans="1:8">
      <c r="A195" s="335">
        <v>70005</v>
      </c>
      <c r="B195" s="355" t="str">
        <f t="shared" si="12"/>
        <v>CC.VM.00014-10133</v>
      </c>
      <c r="C195" s="335">
        <f>_xlfn.XLOOKUP(E195,macros!B:B,macros!P:P)+IF('sets &amp; selections'!R9&gt;0,'sets &amp; selections'!R9,0)</f>
        <v>0</v>
      </c>
      <c r="D195" s="335">
        <v>70005</v>
      </c>
      <c r="E195" s="335" t="s">
        <v>314</v>
      </c>
      <c r="F195" s="335">
        <v>10094</v>
      </c>
      <c r="G195" s="335" t="s">
        <v>547</v>
      </c>
      <c r="H195" s="403"/>
    </row>
    <row r="196" spans="1:8">
      <c r="A196" s="335">
        <v>70005</v>
      </c>
      <c r="B196" s="355" t="str">
        <f t="shared" si="12"/>
        <v>CC.VM.00015-10133</v>
      </c>
      <c r="C196" s="335">
        <f>_xlfn.XLOOKUP(E196,macros!B:B,macros!P:P)+IF('sets &amp; selections'!R9&gt;0,'sets &amp; selections'!R9,0)</f>
        <v>0</v>
      </c>
      <c r="D196" s="335">
        <v>70005</v>
      </c>
      <c r="E196" s="335" t="s">
        <v>316</v>
      </c>
      <c r="F196" s="335">
        <v>10094</v>
      </c>
      <c r="G196" s="335" t="s">
        <v>547</v>
      </c>
      <c r="H196" s="403"/>
    </row>
    <row r="197" spans="1:8">
      <c r="A197" s="335">
        <v>70005</v>
      </c>
      <c r="B197" s="355" t="str">
        <f t="shared" si="12"/>
        <v>CC.VM.00016-10133</v>
      </c>
      <c r="C197" s="335">
        <f>_xlfn.XLOOKUP(E197,macros!B:B,macros!P:P)+IF('sets &amp; selections'!R9&gt;0,'sets &amp; selections'!R9,0)</f>
        <v>0</v>
      </c>
      <c r="D197" s="335">
        <v>70005</v>
      </c>
      <c r="E197" s="335" t="s">
        <v>318</v>
      </c>
      <c r="F197" s="335">
        <v>10094</v>
      </c>
      <c r="G197" s="335" t="s">
        <v>547</v>
      </c>
      <c r="H197" s="403"/>
    </row>
    <row r="198" spans="1:8">
      <c r="A198" s="335">
        <v>70005</v>
      </c>
      <c r="B198" s="355" t="str">
        <f t="shared" si="12"/>
        <v>CC.VM.00017-10133</v>
      </c>
      <c r="C198" s="335">
        <f>_xlfn.XLOOKUP(E198,macros!B:B,macros!P:P)+IF('sets &amp; selections'!R9&gt;0,'sets &amp; selections'!R9,0)</f>
        <v>0</v>
      </c>
      <c r="D198" s="335">
        <v>70005</v>
      </c>
      <c r="E198" s="335" t="s">
        <v>320</v>
      </c>
      <c r="F198" s="335">
        <v>10094</v>
      </c>
      <c r="G198" s="335" t="s">
        <v>547</v>
      </c>
      <c r="H198" s="403"/>
    </row>
    <row r="199" spans="1:8">
      <c r="A199" s="335">
        <v>70005</v>
      </c>
      <c r="B199" s="355" t="str">
        <f t="shared" si="12"/>
        <v>CC.VM.00018-10133</v>
      </c>
      <c r="C199" s="335">
        <f>_xlfn.XLOOKUP(E199,macros!B:B,macros!P:P)+IF('sets &amp; selections'!R9&gt;0,'sets &amp; selections'!R9,0)</f>
        <v>0</v>
      </c>
      <c r="D199" s="335">
        <v>70005</v>
      </c>
      <c r="E199" s="335" t="s">
        <v>322</v>
      </c>
      <c r="F199" s="335">
        <v>10094</v>
      </c>
      <c r="G199" s="335" t="s">
        <v>547</v>
      </c>
      <c r="H199" s="403"/>
    </row>
    <row r="200" spans="1:8">
      <c r="A200" s="335">
        <v>70005</v>
      </c>
      <c r="B200" s="355" t="str">
        <f t="shared" si="12"/>
        <v>CC.VM.00019-10133</v>
      </c>
      <c r="C200" s="335">
        <f>_xlfn.XLOOKUP(E200,macros!B:B,macros!P:P)+IF('sets &amp; selections'!R9&gt;0,'sets &amp; selections'!R9,0)</f>
        <v>0</v>
      </c>
      <c r="D200" s="335">
        <v>70005</v>
      </c>
      <c r="E200" s="335" t="s">
        <v>324</v>
      </c>
      <c r="F200" s="335">
        <v>10094</v>
      </c>
      <c r="G200" s="335" t="s">
        <v>547</v>
      </c>
      <c r="H200" s="403"/>
    </row>
    <row r="201" spans="1:8">
      <c r="A201" s="335">
        <v>70005</v>
      </c>
      <c r="B201" s="355" t="str">
        <f t="shared" si="12"/>
        <v>CC.VM.00020-10133</v>
      </c>
      <c r="C201" s="335">
        <f>_xlfn.XLOOKUP(E201,macros!B:B,macros!P:P)+IF('sets &amp; selections'!R9&gt;0,'sets &amp; selections'!R9,0)</f>
        <v>0</v>
      </c>
      <c r="D201" s="335">
        <v>70005</v>
      </c>
      <c r="E201" s="335" t="s">
        <v>326</v>
      </c>
      <c r="F201" s="335">
        <v>10094</v>
      </c>
      <c r="G201" s="335" t="s">
        <v>547</v>
      </c>
      <c r="H201" s="403"/>
    </row>
    <row r="202" spans="1:8">
      <c r="A202" s="356">
        <v>70005</v>
      </c>
      <c r="B202" s="357" t="str">
        <f t="shared" ref="B202:B251" si="13">E202&amp;"-"&amp;F202</f>
        <v>CC.VM.00001-10095</v>
      </c>
      <c r="C202" s="356">
        <f>_xlfn.XLOOKUP(E202,macros!B:B,macros!Q:Q)+IF('sets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2" s="356">
        <v>70005</v>
      </c>
      <c r="E202" s="96" t="s">
        <v>285</v>
      </c>
      <c r="F202" s="96">
        <v>10095</v>
      </c>
      <c r="G202" s="96">
        <v>10095</v>
      </c>
      <c r="H202" s="403"/>
    </row>
    <row r="203" spans="1:8">
      <c r="A203" s="356">
        <v>70005</v>
      </c>
      <c r="B203" s="357" t="str">
        <f t="shared" si="13"/>
        <v>CC.VM.00002-10095</v>
      </c>
      <c r="C203" s="356">
        <f>_xlfn.XLOOKUP(E203,macros!B:B,macros!Q:Q)+IF('sets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3" s="356">
        <v>70005</v>
      </c>
      <c r="E203" s="96" t="s">
        <v>288</v>
      </c>
      <c r="F203" s="96">
        <v>10095</v>
      </c>
      <c r="G203" s="96">
        <v>10095</v>
      </c>
      <c r="H203" s="403"/>
    </row>
    <row r="204" spans="1:8">
      <c r="A204" s="356">
        <v>70005</v>
      </c>
      <c r="B204" s="357" t="str">
        <f t="shared" si="13"/>
        <v>CC.VM.00003-10095</v>
      </c>
      <c r="C204" s="356">
        <f>_xlfn.XLOOKUP(E204,macros!B:B,macros!Q:Q)+IF('sets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4" s="356">
        <v>70005</v>
      </c>
      <c r="E204" s="96" t="s">
        <v>290</v>
      </c>
      <c r="F204" s="96">
        <v>10095</v>
      </c>
      <c r="G204" s="96">
        <v>10095</v>
      </c>
      <c r="H204" s="403"/>
    </row>
    <row r="205" spans="1:8">
      <c r="A205" s="356">
        <v>70005</v>
      </c>
      <c r="B205" s="357" t="str">
        <f t="shared" si="13"/>
        <v>CC.VM.00004-10095</v>
      </c>
      <c r="C205" s="356">
        <f>_xlfn.XLOOKUP(E205,macros!B:B,macros!Q:Q)+IF('sets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5" s="356">
        <v>70005</v>
      </c>
      <c r="E205" s="96" t="s">
        <v>292</v>
      </c>
      <c r="F205" s="96">
        <v>10095</v>
      </c>
      <c r="G205" s="96">
        <v>10095</v>
      </c>
      <c r="H205" s="403"/>
    </row>
    <row r="206" spans="1:8">
      <c r="A206" s="356">
        <v>70005</v>
      </c>
      <c r="B206" s="357" t="str">
        <f t="shared" si="13"/>
        <v>CC.VM.00005-10095</v>
      </c>
      <c r="C206" s="356">
        <f>_xlfn.XLOOKUP(E206,macros!B:B,macros!Q:Q)+IF('sets &amp; selections'!S8+'sets &amp; selections'!S12+'sets &amp; selections'!S14+'sets &amp; selections'!S15+'sets &amp; selections'!S17&gt;0,'sets &amp; selections'!S8+'sets &amp; selections'!S12+'sets &amp; selections'!S14+'sets &amp; selections'!S15+'sets &amp; selections'!S17,0)</f>
        <v>0</v>
      </c>
      <c r="D206" s="356">
        <v>70005</v>
      </c>
      <c r="E206" s="96" t="s">
        <v>294</v>
      </c>
      <c r="F206" s="96">
        <v>10095</v>
      </c>
      <c r="G206" s="96">
        <v>10095</v>
      </c>
      <c r="H206" s="403"/>
    </row>
    <row r="207" spans="1:8">
      <c r="A207" s="356">
        <v>70005</v>
      </c>
      <c r="B207" s="357" t="str">
        <f t="shared" si="13"/>
        <v>CC.VM.00006-10095</v>
      </c>
      <c r="C207" s="356">
        <f>_xlfn.XLOOKUP(E207,macros!B:B,macros!Q:Q)+IF('sets &amp; selections'!S8+'sets &amp; selections'!S13+'sets &amp; selections'!S14+'sets &amp; selections'!S15+'sets &amp; selections'!S17+'sets &amp; selections'!S16&gt;0,'sets &amp; selections'!S8+'sets &amp; selections'!S13+'sets &amp; selections'!S14+'sets &amp; selections'!S15+'sets &amp; selections'!S17+'sets &amp; selections'!S16,0)</f>
        <v>0</v>
      </c>
      <c r="D207" s="356">
        <v>70005</v>
      </c>
      <c r="E207" s="96" t="s">
        <v>296</v>
      </c>
      <c r="F207" s="96">
        <v>10095</v>
      </c>
      <c r="G207" s="96">
        <v>10095</v>
      </c>
      <c r="H207" s="403"/>
    </row>
    <row r="208" spans="1:8">
      <c r="A208" s="356">
        <v>70005</v>
      </c>
      <c r="B208" s="357" t="str">
        <f t="shared" si="13"/>
        <v>CC.VM.00007-10095</v>
      </c>
      <c r="C208" s="356">
        <f>_xlfn.XLOOKUP(E208,macros!B:B,macros!Q:Q)+IF('sets &amp; selections'!S8+'sets &amp; selections'!S13+'sets &amp; selections'!S14+'sets &amp; selections'!S15+'sets &amp; selections'!S17+'sets &amp; selections'!S16&gt;0,'sets &amp; selections'!S8+'sets &amp; selections'!S13+'sets &amp; selections'!S14+'sets &amp; selections'!S15+'sets &amp; selections'!S17+'sets &amp; selections'!S16,0)</f>
        <v>0</v>
      </c>
      <c r="D208" s="356">
        <v>70005</v>
      </c>
      <c r="E208" s="96" t="s">
        <v>299</v>
      </c>
      <c r="F208" s="96">
        <v>10095</v>
      </c>
      <c r="G208" s="96">
        <v>10095</v>
      </c>
      <c r="H208" s="403"/>
    </row>
    <row r="209" spans="1:8">
      <c r="A209" s="356">
        <v>70005</v>
      </c>
      <c r="B209" s="357" t="str">
        <f t="shared" si="13"/>
        <v>CC.VM.00008-10095</v>
      </c>
      <c r="C209" s="356">
        <f>_xlfn.XLOOKUP(E209,macros!B:B,macros!Q:Q)+IF('sets &amp; selections'!S8+'sets &amp; selections'!S14+'sets &amp; selections'!S15+'sets &amp; selections'!S17+'sets &amp; selections'!S16&gt;0,'sets &amp; selections'!S8+'sets &amp; selections'!S14+'sets &amp; selections'!S15+'sets &amp; selections'!S17+'sets &amp; selections'!S16,0)</f>
        <v>0</v>
      </c>
      <c r="D209" s="356">
        <v>70005</v>
      </c>
      <c r="E209" s="96" t="s">
        <v>301</v>
      </c>
      <c r="F209" s="96">
        <v>10095</v>
      </c>
      <c r="G209" s="96">
        <v>10095</v>
      </c>
      <c r="H209" s="403"/>
    </row>
    <row r="210" spans="1:8">
      <c r="A210" s="356">
        <v>70005</v>
      </c>
      <c r="B210" s="357" t="str">
        <f t="shared" si="13"/>
        <v>CC.VM.00009-10095</v>
      </c>
      <c r="C210" s="356">
        <f>_xlfn.XLOOKUP(E210,macros!B:B,macros!Q:Q)+IF('sets &amp; selections'!S8+'sets &amp; selections'!S14+'sets &amp; selections'!S15+'sets &amp; selections'!S17+'sets &amp; selections'!S16&gt;0,'sets &amp; selections'!S8+'sets &amp; selections'!S14+'sets &amp; selections'!S15+'sets &amp; selections'!S17+'sets &amp; selections'!S16,0)</f>
        <v>0</v>
      </c>
      <c r="D210" s="356">
        <v>70005</v>
      </c>
      <c r="E210" s="96" t="s">
        <v>304</v>
      </c>
      <c r="F210" s="96">
        <v>10095</v>
      </c>
      <c r="G210" s="96">
        <v>10095</v>
      </c>
      <c r="H210" s="403"/>
    </row>
    <row r="211" spans="1:8">
      <c r="A211" s="356">
        <v>70005</v>
      </c>
      <c r="B211" s="357" t="str">
        <f t="shared" si="13"/>
        <v>CC.VM.00010-10095</v>
      </c>
      <c r="C211" s="356">
        <f>_xlfn.XLOOKUP(E211,macros!B:B,macros!Q:Q)+IF('sets &amp; selections'!S8+'sets &amp; selections'!S14+'sets &amp; selections'!S15+'sets &amp; selections'!S17+'sets &amp; selections'!S16&gt;0,'sets &amp; selections'!S8+'sets &amp; selections'!S14+'sets &amp; selections'!S15+'sets &amp; selections'!S17+'sets &amp; selections'!S16,0)</f>
        <v>0</v>
      </c>
      <c r="D211" s="356">
        <v>70005</v>
      </c>
      <c r="E211" s="96" t="s">
        <v>306</v>
      </c>
      <c r="F211" s="96">
        <v>10095</v>
      </c>
      <c r="G211" s="96">
        <v>10095</v>
      </c>
      <c r="H211" s="403"/>
    </row>
    <row r="212" spans="1:8">
      <c r="A212" s="356">
        <v>70005</v>
      </c>
      <c r="B212" s="357" t="str">
        <f>E212&amp;"-"&amp;G212</f>
        <v>CC.VM.00011-10134</v>
      </c>
      <c r="C212" s="356">
        <f>_xlfn.XLOOKUP(E212,macros!B:B,macros!Q:Q)+IF('sets &amp; selections'!S9&gt;0,'sets &amp; selections'!S9,0)</f>
        <v>0</v>
      </c>
      <c r="D212" s="356">
        <v>70005</v>
      </c>
      <c r="E212" s="96" t="s">
        <v>308</v>
      </c>
      <c r="F212" s="96">
        <v>10095</v>
      </c>
      <c r="G212" s="96" t="s">
        <v>548</v>
      </c>
      <c r="H212" s="403"/>
    </row>
    <row r="213" spans="1:8">
      <c r="A213" s="356">
        <v>70005</v>
      </c>
      <c r="B213" s="357" t="str">
        <f t="shared" ref="B213:B221" si="14">E213&amp;"-"&amp;G213</f>
        <v>CC.VM.00012-10134</v>
      </c>
      <c r="C213" s="356">
        <f>_xlfn.XLOOKUP(E213,macros!B:B,macros!Q:Q)+IF('sets &amp; selections'!S9&gt;0,'sets &amp; selections'!S9,0)</f>
        <v>0</v>
      </c>
      <c r="D213" s="356">
        <v>70005</v>
      </c>
      <c r="E213" s="96" t="s">
        <v>310</v>
      </c>
      <c r="F213" s="96">
        <v>10095</v>
      </c>
      <c r="G213" s="96" t="s">
        <v>548</v>
      </c>
      <c r="H213" s="403"/>
    </row>
    <row r="214" spans="1:8">
      <c r="A214" s="356">
        <v>70005</v>
      </c>
      <c r="B214" s="357" t="str">
        <f t="shared" si="14"/>
        <v>CC.VM.00013-10134</v>
      </c>
      <c r="C214" s="356">
        <f>_xlfn.XLOOKUP(E214,macros!B:B,macros!Q:Q)+IF('sets &amp; selections'!S9&gt;0,'sets &amp; selections'!S9,0)</f>
        <v>0</v>
      </c>
      <c r="D214" s="356">
        <v>70005</v>
      </c>
      <c r="E214" s="96" t="s">
        <v>312</v>
      </c>
      <c r="F214" s="96">
        <v>10095</v>
      </c>
      <c r="G214" s="96" t="s">
        <v>548</v>
      </c>
      <c r="H214" s="403"/>
    </row>
    <row r="215" spans="1:8">
      <c r="A215" s="356">
        <v>70005</v>
      </c>
      <c r="B215" s="357" t="str">
        <f t="shared" si="14"/>
        <v>CC.VM.00014-10134</v>
      </c>
      <c r="C215" s="356">
        <f>_xlfn.XLOOKUP(E215,macros!B:B,macros!Q:Q)+IF('sets &amp; selections'!S9&gt;0,'sets &amp; selections'!S9,0)</f>
        <v>0</v>
      </c>
      <c r="D215" s="356">
        <v>70005</v>
      </c>
      <c r="E215" s="96" t="s">
        <v>314</v>
      </c>
      <c r="F215" s="96">
        <v>10095</v>
      </c>
      <c r="G215" s="96" t="s">
        <v>548</v>
      </c>
      <c r="H215" s="403"/>
    </row>
    <row r="216" spans="1:8">
      <c r="A216" s="356">
        <v>70005</v>
      </c>
      <c r="B216" s="357" t="str">
        <f t="shared" si="14"/>
        <v>CC.VM.00015-10134</v>
      </c>
      <c r="C216" s="356">
        <f>_xlfn.XLOOKUP(E216,macros!B:B,macros!Q:Q)+IF('sets &amp; selections'!S9&gt;0,'sets &amp; selections'!S9,0)</f>
        <v>0</v>
      </c>
      <c r="D216" s="356">
        <v>70005</v>
      </c>
      <c r="E216" s="96" t="s">
        <v>316</v>
      </c>
      <c r="F216" s="96">
        <v>10095</v>
      </c>
      <c r="G216" s="96" t="s">
        <v>548</v>
      </c>
      <c r="H216" s="403"/>
    </row>
    <row r="217" spans="1:8">
      <c r="A217" s="356">
        <v>70005</v>
      </c>
      <c r="B217" s="357" t="str">
        <f t="shared" si="14"/>
        <v>CC.VM.00016-10134</v>
      </c>
      <c r="C217" s="356">
        <f>_xlfn.XLOOKUP(E217,macros!B:B,macros!Q:Q)+IF('sets &amp; selections'!S9&gt;0,'sets &amp; selections'!S9,0)</f>
        <v>0</v>
      </c>
      <c r="D217" s="356">
        <v>70005</v>
      </c>
      <c r="E217" s="96" t="s">
        <v>318</v>
      </c>
      <c r="F217" s="96">
        <v>10095</v>
      </c>
      <c r="G217" s="96" t="s">
        <v>548</v>
      </c>
      <c r="H217" s="403"/>
    </row>
    <row r="218" spans="1:8">
      <c r="A218" s="356">
        <v>70005</v>
      </c>
      <c r="B218" s="357" t="str">
        <f t="shared" si="14"/>
        <v>CC.VM.00017-10134</v>
      </c>
      <c r="C218" s="356">
        <f>_xlfn.XLOOKUP(E218,macros!B:B,macros!Q:Q)+IF('sets &amp; selections'!S9&gt;0,'sets &amp; selections'!S9,0)</f>
        <v>0</v>
      </c>
      <c r="D218" s="356">
        <v>70005</v>
      </c>
      <c r="E218" s="96" t="s">
        <v>320</v>
      </c>
      <c r="F218" s="96">
        <v>10095</v>
      </c>
      <c r="G218" s="96" t="s">
        <v>548</v>
      </c>
      <c r="H218" s="403"/>
    </row>
    <row r="219" spans="1:8">
      <c r="A219" s="356">
        <v>70005</v>
      </c>
      <c r="B219" s="357" t="str">
        <f t="shared" si="14"/>
        <v>CC.VM.00018-10134</v>
      </c>
      <c r="C219" s="356">
        <f>_xlfn.XLOOKUP(E219,macros!B:B,macros!Q:Q)+IF('sets &amp; selections'!S9&gt;0,'sets &amp; selections'!S9,0)</f>
        <v>0</v>
      </c>
      <c r="D219" s="356">
        <v>70005</v>
      </c>
      <c r="E219" s="96" t="s">
        <v>322</v>
      </c>
      <c r="F219" s="96">
        <v>10095</v>
      </c>
      <c r="G219" s="96" t="s">
        <v>548</v>
      </c>
      <c r="H219" s="403"/>
    </row>
    <row r="220" spans="1:8">
      <c r="A220" s="356">
        <v>70005</v>
      </c>
      <c r="B220" s="357" t="str">
        <f t="shared" si="14"/>
        <v>CC.VM.00019-10134</v>
      </c>
      <c r="C220" s="356">
        <f>_xlfn.XLOOKUP(E220,macros!B:B,macros!Q:Q)+IF('sets &amp; selections'!S9&gt;0,'sets &amp; selections'!S9,0)</f>
        <v>0</v>
      </c>
      <c r="D220" s="356">
        <v>70005</v>
      </c>
      <c r="E220" s="96" t="s">
        <v>324</v>
      </c>
      <c r="F220" s="96">
        <v>10095</v>
      </c>
      <c r="G220" s="96" t="s">
        <v>548</v>
      </c>
      <c r="H220" s="403"/>
    </row>
    <row r="221" spans="1:8">
      <c r="A221" s="356">
        <v>70005</v>
      </c>
      <c r="B221" s="357" t="str">
        <f t="shared" si="14"/>
        <v>CC.VM.00020-10134</v>
      </c>
      <c r="C221" s="356">
        <f>_xlfn.XLOOKUP(E221,macros!B:B,macros!Q:Q)+IF('sets &amp; selections'!S9&gt;0,'sets &amp; selections'!S9,0)</f>
        <v>0</v>
      </c>
      <c r="D221" s="356">
        <v>70005</v>
      </c>
      <c r="E221" s="96" t="s">
        <v>326</v>
      </c>
      <c r="F221" s="96">
        <v>10095</v>
      </c>
      <c r="G221" s="96" t="s">
        <v>548</v>
      </c>
      <c r="H221" s="403"/>
    </row>
    <row r="222" spans="1:8">
      <c r="A222" s="358">
        <v>70005</v>
      </c>
      <c r="B222" s="359" t="str">
        <f t="shared" si="13"/>
        <v>CC.VM.00001-10097</v>
      </c>
      <c r="C222" s="358" t="e">
        <f>_xlfn.XLOOKUP(E222,macros!B:B,macros!#REF!)+IF('sets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2" s="358">
        <v>70005</v>
      </c>
      <c r="E222" s="360" t="s">
        <v>285</v>
      </c>
      <c r="F222" s="360">
        <v>10097</v>
      </c>
      <c r="G222" s="360">
        <v>10097</v>
      </c>
      <c r="H222" s="403"/>
    </row>
    <row r="223" spans="1:8">
      <c r="A223" s="358">
        <v>70005</v>
      </c>
      <c r="B223" s="359" t="str">
        <f t="shared" si="13"/>
        <v>CC.VM.00002-10097</v>
      </c>
      <c r="C223" s="358" t="e">
        <f>_xlfn.XLOOKUP(E223,macros!B:B,macros!#REF!)+IF('sets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3" s="358">
        <v>70005</v>
      </c>
      <c r="E223" s="360" t="s">
        <v>288</v>
      </c>
      <c r="F223" s="360">
        <v>10097</v>
      </c>
      <c r="G223" s="360">
        <v>10097</v>
      </c>
      <c r="H223" s="403"/>
    </row>
    <row r="224" spans="1:8">
      <c r="A224" s="358">
        <v>70005</v>
      </c>
      <c r="B224" s="359" t="str">
        <f t="shared" si="13"/>
        <v>CC.VM.00003-10097</v>
      </c>
      <c r="C224" s="358" t="e">
        <f>_xlfn.XLOOKUP(E224,macros!B:B,macros!#REF!)+IF('sets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4" s="358">
        <v>70005</v>
      </c>
      <c r="E224" s="360" t="s">
        <v>290</v>
      </c>
      <c r="F224" s="360">
        <v>10097</v>
      </c>
      <c r="G224" s="360">
        <v>10097</v>
      </c>
      <c r="H224" s="403"/>
    </row>
    <row r="225" spans="1:8">
      <c r="A225" s="358">
        <v>70005</v>
      </c>
      <c r="B225" s="359" t="str">
        <f t="shared" si="13"/>
        <v>CC.VM.00004-10097</v>
      </c>
      <c r="C225" s="358" t="e">
        <f>_xlfn.XLOOKUP(E225,macros!B:B,macros!#REF!)+IF('sets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5" s="358">
        <v>70005</v>
      </c>
      <c r="E225" s="360" t="s">
        <v>292</v>
      </c>
      <c r="F225" s="360">
        <v>10097</v>
      </c>
      <c r="G225" s="360">
        <v>10097</v>
      </c>
      <c r="H225" s="403"/>
    </row>
    <row r="226" spans="1:8">
      <c r="A226" s="358">
        <v>70005</v>
      </c>
      <c r="B226" s="359" t="str">
        <f t="shared" si="13"/>
        <v>CC.VM.00005-10097</v>
      </c>
      <c r="C226" s="358" t="e">
        <f>_xlfn.XLOOKUP(E226,macros!B:B,macros!#REF!)+IF('sets &amp; selections'!U8+'sets &amp; selections'!U12+'sets &amp; selections'!U14+'sets &amp; selections'!U15+'sets &amp; selections'!U17&gt;0,'sets &amp; selections'!U8+'sets &amp; selections'!U12+'sets &amp; selections'!U14+'sets &amp; selections'!U15+'sets &amp; selections'!U17,0)</f>
        <v>#REF!</v>
      </c>
      <c r="D226" s="358">
        <v>70005</v>
      </c>
      <c r="E226" s="360" t="s">
        <v>294</v>
      </c>
      <c r="F226" s="360">
        <v>10097</v>
      </c>
      <c r="G226" s="360">
        <v>10097</v>
      </c>
      <c r="H226" s="403"/>
    </row>
    <row r="227" spans="1:8">
      <c r="A227" s="358">
        <v>70005</v>
      </c>
      <c r="B227" s="359" t="str">
        <f t="shared" si="13"/>
        <v>CC.VM.00006-10097</v>
      </c>
      <c r="C227" s="358" t="e">
        <f>_xlfn.XLOOKUP(E227,macros!B:B,macros!#REF!)+IF('sets &amp; selections'!U8+'sets &amp; selections'!U13+'sets &amp; selections'!U14+'sets &amp; selections'!U15+'sets &amp; selections'!U17+'sets &amp; selections'!U16&gt;0,'sets &amp; selections'!U8+'sets &amp; selections'!U13+'sets &amp; selections'!U14+'sets &amp; selections'!U15+'sets &amp; selections'!U17+'sets &amp; selections'!U16,0)</f>
        <v>#REF!</v>
      </c>
      <c r="D227" s="358">
        <v>70005</v>
      </c>
      <c r="E227" s="360" t="s">
        <v>296</v>
      </c>
      <c r="F227" s="360">
        <v>10097</v>
      </c>
      <c r="G227" s="360">
        <v>10097</v>
      </c>
      <c r="H227" s="403"/>
    </row>
    <row r="228" spans="1:8">
      <c r="A228" s="358">
        <v>70005</v>
      </c>
      <c r="B228" s="359" t="str">
        <f t="shared" si="13"/>
        <v>CC.VM.00007-10097</v>
      </c>
      <c r="C228" s="358" t="e">
        <f>_xlfn.XLOOKUP(E228,macros!B:B,macros!#REF!)+IF('sets &amp; selections'!U8+'sets &amp; selections'!U13+'sets &amp; selections'!U14+'sets &amp; selections'!U15+'sets &amp; selections'!U17+'sets &amp; selections'!U16&gt;0,'sets &amp; selections'!U8+'sets &amp; selections'!U13+'sets &amp; selections'!U14+'sets &amp; selections'!U15+'sets &amp; selections'!U17+'sets &amp; selections'!U16,0)</f>
        <v>#REF!</v>
      </c>
      <c r="D228" s="358">
        <v>70005</v>
      </c>
      <c r="E228" s="360" t="s">
        <v>299</v>
      </c>
      <c r="F228" s="360">
        <v>10097</v>
      </c>
      <c r="G228" s="360">
        <v>10097</v>
      </c>
      <c r="H228" s="403"/>
    </row>
    <row r="229" spans="1:8">
      <c r="A229" s="358">
        <v>70005</v>
      </c>
      <c r="B229" s="359" t="str">
        <f t="shared" si="13"/>
        <v>CC.VM.00008-10097</v>
      </c>
      <c r="C229" s="358" t="e">
        <f>_xlfn.XLOOKUP(E229,macros!B:B,macros!#REF!)+IF('sets &amp; selections'!U8+'sets &amp; selections'!U14+'sets &amp; selections'!U15+'sets &amp; selections'!U17+'sets &amp; selections'!U16&gt;0,'sets &amp; selections'!U8+'sets &amp; selections'!U14+'sets &amp; selections'!U15+'sets &amp; selections'!U17+'sets &amp; selections'!U16,0)</f>
        <v>#REF!</v>
      </c>
      <c r="D229" s="358">
        <v>70005</v>
      </c>
      <c r="E229" s="360" t="s">
        <v>301</v>
      </c>
      <c r="F229" s="360">
        <v>10097</v>
      </c>
      <c r="G229" s="360">
        <v>10097</v>
      </c>
      <c r="H229" s="403"/>
    </row>
    <row r="230" spans="1:8">
      <c r="A230" s="358">
        <v>70005</v>
      </c>
      <c r="B230" s="359" t="str">
        <f t="shared" si="13"/>
        <v>CC.VM.00009-10097</v>
      </c>
      <c r="C230" s="358" t="e">
        <f>_xlfn.XLOOKUP(E230,macros!B:B,macros!#REF!)+IF('sets &amp; selections'!U8+'sets &amp; selections'!U14+'sets &amp; selections'!U15+'sets &amp; selections'!U17+'sets &amp; selections'!U16&gt;0,'sets &amp; selections'!U8+'sets &amp; selections'!U14+'sets &amp; selections'!U15+'sets &amp; selections'!U17+'sets &amp; selections'!U16,0)</f>
        <v>#REF!</v>
      </c>
      <c r="D230" s="358">
        <v>70005</v>
      </c>
      <c r="E230" s="360" t="s">
        <v>304</v>
      </c>
      <c r="F230" s="360">
        <v>10097</v>
      </c>
      <c r="G230" s="360">
        <v>10097</v>
      </c>
      <c r="H230" s="403"/>
    </row>
    <row r="231" spans="1:8">
      <c r="A231" s="358">
        <v>70005</v>
      </c>
      <c r="B231" s="359" t="str">
        <f t="shared" si="13"/>
        <v>CC.VM.00010-10097</v>
      </c>
      <c r="C231" s="358" t="e">
        <f>_xlfn.XLOOKUP(E231,macros!B:B,macros!#REF!)+IF('sets &amp; selections'!U8+'sets &amp; selections'!U14+'sets &amp; selections'!U15+'sets &amp; selections'!U17+'sets &amp; selections'!U16&gt;0,'sets &amp; selections'!U8+'sets &amp; selections'!U14+'sets &amp; selections'!U15+'sets &amp; selections'!U17+'sets &amp; selections'!U16,0)</f>
        <v>#REF!</v>
      </c>
      <c r="D231" s="358">
        <v>70005</v>
      </c>
      <c r="E231" s="360" t="s">
        <v>306</v>
      </c>
      <c r="F231" s="360">
        <v>10097</v>
      </c>
      <c r="G231" s="360">
        <v>10097</v>
      </c>
      <c r="H231" s="403"/>
    </row>
    <row r="232" spans="1:8">
      <c r="A232" s="358">
        <v>70005</v>
      </c>
      <c r="B232" s="359" t="str">
        <f>E232&amp;"-"&amp;G232</f>
        <v>CC.VM.00011-10136</v>
      </c>
      <c r="C232" s="358" t="e">
        <f>_xlfn.XLOOKUP(E232,macros!B:B,macros!#REF!)+IF('sets &amp; selections'!U9&gt;0,'sets &amp; selections'!U9,0)</f>
        <v>#REF!</v>
      </c>
      <c r="D232" s="358">
        <v>70005</v>
      </c>
      <c r="E232" s="360" t="s">
        <v>308</v>
      </c>
      <c r="F232" s="360">
        <v>10097</v>
      </c>
      <c r="G232" s="360" t="s">
        <v>549</v>
      </c>
      <c r="H232" s="403"/>
    </row>
    <row r="233" spans="1:8">
      <c r="A233" s="358">
        <v>70005</v>
      </c>
      <c r="B233" s="359" t="str">
        <f t="shared" ref="B233:B241" si="15">E233&amp;"-"&amp;G233</f>
        <v>CC.VM.00012-10136</v>
      </c>
      <c r="C233" s="358" t="e">
        <f>_xlfn.XLOOKUP(E233,macros!B:B,macros!#REF!)+IF('sets &amp; selections'!U9&gt;0,'sets &amp; selections'!U9,0)</f>
        <v>#REF!</v>
      </c>
      <c r="D233" s="358">
        <v>70005</v>
      </c>
      <c r="E233" s="360" t="s">
        <v>310</v>
      </c>
      <c r="F233" s="360">
        <v>10097</v>
      </c>
      <c r="G233" s="360" t="s">
        <v>549</v>
      </c>
      <c r="H233" s="403"/>
    </row>
    <row r="234" spans="1:8">
      <c r="A234" s="358">
        <v>70005</v>
      </c>
      <c r="B234" s="359" t="str">
        <f t="shared" si="15"/>
        <v>CC.VM.00013-10136</v>
      </c>
      <c r="C234" s="358" t="e">
        <f>_xlfn.XLOOKUP(E234,macros!B:B,macros!#REF!)+IF('sets &amp; selections'!U9&gt;0,'sets &amp; selections'!U9,0)</f>
        <v>#REF!</v>
      </c>
      <c r="D234" s="358">
        <v>70005</v>
      </c>
      <c r="E234" s="360" t="s">
        <v>312</v>
      </c>
      <c r="F234" s="360">
        <v>10097</v>
      </c>
      <c r="G234" s="360" t="s">
        <v>549</v>
      </c>
      <c r="H234" s="403"/>
    </row>
    <row r="235" spans="1:8">
      <c r="A235" s="358">
        <v>70005</v>
      </c>
      <c r="B235" s="359" t="str">
        <f t="shared" si="15"/>
        <v>CC.VM.00014-10136</v>
      </c>
      <c r="C235" s="358" t="e">
        <f>_xlfn.XLOOKUP(E235,macros!B:B,macros!#REF!)+IF('sets &amp; selections'!U9&gt;0,'sets &amp; selections'!U9,0)</f>
        <v>#REF!</v>
      </c>
      <c r="D235" s="358">
        <v>70005</v>
      </c>
      <c r="E235" s="360" t="s">
        <v>314</v>
      </c>
      <c r="F235" s="360">
        <v>10097</v>
      </c>
      <c r="G235" s="360" t="s">
        <v>549</v>
      </c>
      <c r="H235" s="403"/>
    </row>
    <row r="236" spans="1:8">
      <c r="A236" s="358">
        <v>70005</v>
      </c>
      <c r="B236" s="359" t="str">
        <f t="shared" si="15"/>
        <v>CC.VM.00015-10136</v>
      </c>
      <c r="C236" s="358" t="e">
        <f>_xlfn.XLOOKUP(E236,macros!B:B,macros!#REF!)+IF('sets &amp; selections'!U9&gt;0,'sets &amp; selections'!U9,0)</f>
        <v>#REF!</v>
      </c>
      <c r="D236" s="358">
        <v>70005</v>
      </c>
      <c r="E236" s="360" t="s">
        <v>316</v>
      </c>
      <c r="F236" s="360">
        <v>10097</v>
      </c>
      <c r="G236" s="360" t="s">
        <v>549</v>
      </c>
      <c r="H236" s="403"/>
    </row>
    <row r="237" spans="1:8">
      <c r="A237" s="358">
        <v>70005</v>
      </c>
      <c r="B237" s="359" t="str">
        <f t="shared" si="15"/>
        <v>CC.VM.00016-10136</v>
      </c>
      <c r="C237" s="358" t="e">
        <f>_xlfn.XLOOKUP(E237,macros!B:B,macros!#REF!)+IF('sets &amp; selections'!U9&gt;0,'sets &amp; selections'!U9,0)</f>
        <v>#REF!</v>
      </c>
      <c r="D237" s="358">
        <v>70005</v>
      </c>
      <c r="E237" s="360" t="s">
        <v>318</v>
      </c>
      <c r="F237" s="360">
        <v>10097</v>
      </c>
      <c r="G237" s="360" t="s">
        <v>549</v>
      </c>
      <c r="H237" s="403"/>
    </row>
    <row r="238" spans="1:8">
      <c r="A238" s="358">
        <v>70005</v>
      </c>
      <c r="B238" s="359" t="str">
        <f t="shared" si="15"/>
        <v>CC.VM.00017-10136</v>
      </c>
      <c r="C238" s="358" t="e">
        <f>_xlfn.XLOOKUP(E238,macros!B:B,macros!#REF!)+IF('sets &amp; selections'!U9&gt;0,'sets &amp; selections'!U9,0)</f>
        <v>#REF!</v>
      </c>
      <c r="D238" s="358">
        <v>70005</v>
      </c>
      <c r="E238" s="360" t="s">
        <v>320</v>
      </c>
      <c r="F238" s="360">
        <v>10097</v>
      </c>
      <c r="G238" s="360" t="s">
        <v>549</v>
      </c>
      <c r="H238" s="403"/>
    </row>
    <row r="239" spans="1:8">
      <c r="A239" s="358">
        <v>70005</v>
      </c>
      <c r="B239" s="359" t="str">
        <f t="shared" si="15"/>
        <v>CC.VM.00018-10136</v>
      </c>
      <c r="C239" s="358" t="e">
        <f>_xlfn.XLOOKUP(E239,macros!B:B,macros!#REF!)+IF('sets &amp; selections'!U9&gt;0,'sets &amp; selections'!U9,0)</f>
        <v>#REF!</v>
      </c>
      <c r="D239" s="358">
        <v>70005</v>
      </c>
      <c r="E239" s="360" t="s">
        <v>322</v>
      </c>
      <c r="F239" s="360">
        <v>10097</v>
      </c>
      <c r="G239" s="360" t="s">
        <v>549</v>
      </c>
      <c r="H239" s="403"/>
    </row>
    <row r="240" spans="1:8">
      <c r="A240" s="358">
        <v>70005</v>
      </c>
      <c r="B240" s="359" t="str">
        <f t="shared" si="15"/>
        <v>CC.VM.00019-10136</v>
      </c>
      <c r="C240" s="358" t="e">
        <f>_xlfn.XLOOKUP(E240,macros!B:B,macros!#REF!)+IF('sets &amp; selections'!U9&gt;0,'sets &amp; selections'!U9,0)</f>
        <v>#REF!</v>
      </c>
      <c r="D240" s="358">
        <v>70005</v>
      </c>
      <c r="E240" s="360" t="s">
        <v>324</v>
      </c>
      <c r="F240" s="360">
        <v>10097</v>
      </c>
      <c r="G240" s="360" t="s">
        <v>549</v>
      </c>
      <c r="H240" s="403"/>
    </row>
    <row r="241" spans="1:8">
      <c r="A241" s="358">
        <v>70005</v>
      </c>
      <c r="B241" s="359" t="str">
        <f t="shared" si="15"/>
        <v>CC.VM.00020-10136</v>
      </c>
      <c r="C241" s="358" t="e">
        <f>_xlfn.XLOOKUP(E241,macros!B:B,macros!#REF!)+IF('sets &amp; selections'!U9&gt;0,'sets &amp; selections'!U9,0)</f>
        <v>#REF!</v>
      </c>
      <c r="D241" s="358">
        <v>70005</v>
      </c>
      <c r="E241" s="360" t="s">
        <v>326</v>
      </c>
      <c r="F241" s="360">
        <v>10097</v>
      </c>
      <c r="G241" s="360" t="s">
        <v>549</v>
      </c>
      <c r="H241" s="403"/>
    </row>
    <row r="242" spans="1:8">
      <c r="A242" s="361">
        <v>70005</v>
      </c>
      <c r="B242" s="362" t="str">
        <f t="shared" si="13"/>
        <v>CC.VM.00001-10081</v>
      </c>
      <c r="C242" s="361" t="e">
        <f>_xlfn.XLOOKUP(E242,macros!B:B,macros!#REF!)+IF('sets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2" s="361">
        <v>70005</v>
      </c>
      <c r="E242" s="336" t="s">
        <v>285</v>
      </c>
      <c r="F242" s="336">
        <v>10081</v>
      </c>
      <c r="G242" s="336">
        <v>10081</v>
      </c>
      <c r="H242" s="403"/>
    </row>
    <row r="243" spans="1:8">
      <c r="A243" s="361">
        <v>70005</v>
      </c>
      <c r="B243" s="362" t="str">
        <f t="shared" si="13"/>
        <v>CC.VM.00002-10081</v>
      </c>
      <c r="C243" s="361" t="e">
        <f>_xlfn.XLOOKUP(E243,macros!B:B,macros!#REF!)+IF('sets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3" s="361">
        <v>70005</v>
      </c>
      <c r="E243" s="336" t="s">
        <v>288</v>
      </c>
      <c r="F243" s="336">
        <v>10081</v>
      </c>
      <c r="G243" s="336">
        <v>10081</v>
      </c>
      <c r="H243" s="403"/>
    </row>
    <row r="244" spans="1:8">
      <c r="A244" s="361">
        <v>70005</v>
      </c>
      <c r="B244" s="362" t="str">
        <f t="shared" si="13"/>
        <v>CC.VM.00003-10081</v>
      </c>
      <c r="C244" s="361" t="e">
        <f>_xlfn.XLOOKUP(E244,macros!B:B,macros!#REF!)+IF('sets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4" s="361">
        <v>70005</v>
      </c>
      <c r="E244" s="336" t="s">
        <v>290</v>
      </c>
      <c r="F244" s="336">
        <v>10081</v>
      </c>
      <c r="G244" s="336">
        <v>10081</v>
      </c>
      <c r="H244" s="403"/>
    </row>
    <row r="245" spans="1:8">
      <c r="A245" s="361">
        <v>70005</v>
      </c>
      <c r="B245" s="362" t="str">
        <f t="shared" si="13"/>
        <v>CC.VM.00004-10081</v>
      </c>
      <c r="C245" s="361" t="e">
        <f>_xlfn.XLOOKUP(E245,macros!B:B,macros!#REF!)+IF('sets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5" s="361">
        <v>70005</v>
      </c>
      <c r="E245" s="336" t="s">
        <v>292</v>
      </c>
      <c r="F245" s="336">
        <v>10081</v>
      </c>
      <c r="G245" s="336">
        <v>10081</v>
      </c>
      <c r="H245" s="403"/>
    </row>
    <row r="246" spans="1:8">
      <c r="A246" s="361">
        <v>70005</v>
      </c>
      <c r="B246" s="362" t="str">
        <f t="shared" si="13"/>
        <v>CC.VM.00005-10081</v>
      </c>
      <c r="C246" s="361" t="e">
        <f>_xlfn.XLOOKUP(E246,macros!B:B,macros!#REF!)+IF('sets &amp; selections'!T8+'sets &amp; selections'!T12+'sets &amp; selections'!T14+'sets &amp; selections'!T15+'sets &amp; selections'!T17&gt;0,'sets &amp; selections'!T8+'sets &amp; selections'!T12+'sets &amp; selections'!T14+'sets &amp; selections'!T15+'sets &amp; selections'!T17,0)</f>
        <v>#REF!</v>
      </c>
      <c r="D246" s="361">
        <v>70005</v>
      </c>
      <c r="E246" s="336" t="s">
        <v>294</v>
      </c>
      <c r="F246" s="336">
        <v>10081</v>
      </c>
      <c r="G246" s="336">
        <v>10081</v>
      </c>
      <c r="H246" s="403"/>
    </row>
    <row r="247" spans="1:8">
      <c r="A247" s="361">
        <v>70005</v>
      </c>
      <c r="B247" s="362" t="str">
        <f t="shared" si="13"/>
        <v>CC.VM.00006-10081</v>
      </c>
      <c r="C247" s="361" t="e">
        <f>_xlfn.XLOOKUP(E247,macros!B:B,macros!#REF!)+IF('sets &amp; selections'!T8+'sets &amp; selections'!T13+'sets &amp; selections'!T14+'sets &amp; selections'!T15+'sets &amp; selections'!T17+'sets &amp; selections'!T16&gt;0,'sets &amp; selections'!T8+'sets &amp; selections'!T13+'sets &amp; selections'!T14+'sets &amp; selections'!T15+'sets &amp; selections'!T17+'sets &amp; selections'!T16,0)</f>
        <v>#REF!</v>
      </c>
      <c r="D247" s="361">
        <v>70005</v>
      </c>
      <c r="E247" s="336" t="s">
        <v>296</v>
      </c>
      <c r="F247" s="336">
        <v>10081</v>
      </c>
      <c r="G247" s="336">
        <v>10081</v>
      </c>
      <c r="H247" s="403"/>
    </row>
    <row r="248" spans="1:8">
      <c r="A248" s="361">
        <v>70005</v>
      </c>
      <c r="B248" s="362" t="str">
        <f t="shared" si="13"/>
        <v>CC.VM.00007-10081</v>
      </c>
      <c r="C248" s="361" t="e">
        <f>_xlfn.XLOOKUP(E248,macros!B:B,macros!#REF!)+IF('sets &amp; selections'!T8+'sets &amp; selections'!T13+'sets &amp; selections'!T14+'sets &amp; selections'!T15+'sets &amp; selections'!T17+'sets &amp; selections'!T16&gt;0,'sets &amp; selections'!T8+'sets &amp; selections'!T13+'sets &amp; selections'!T14+'sets &amp; selections'!T15+'sets &amp; selections'!T17+'sets &amp; selections'!T16,0)</f>
        <v>#REF!</v>
      </c>
      <c r="D248" s="361">
        <v>70005</v>
      </c>
      <c r="E248" s="336" t="s">
        <v>299</v>
      </c>
      <c r="F248" s="336">
        <v>10081</v>
      </c>
      <c r="G248" s="336">
        <v>10081</v>
      </c>
      <c r="H248" s="403"/>
    </row>
    <row r="249" spans="1:8">
      <c r="A249" s="361">
        <v>70005</v>
      </c>
      <c r="B249" s="362" t="str">
        <f t="shared" si="13"/>
        <v>CC.VM.00008-10081</v>
      </c>
      <c r="C249" s="361" t="e">
        <f>_xlfn.XLOOKUP(E249,macros!B:B,macros!#REF!)+IF('sets &amp; selections'!T8+'sets &amp; selections'!T14+'sets &amp; selections'!T15+'sets &amp; selections'!T17+'sets &amp; selections'!T16&gt;0,'sets &amp; selections'!T8+'sets &amp; selections'!T14+'sets &amp; selections'!T15+'sets &amp; selections'!T17+'sets &amp; selections'!T16,0)</f>
        <v>#REF!</v>
      </c>
      <c r="D249" s="361">
        <v>70005</v>
      </c>
      <c r="E249" s="336" t="s">
        <v>301</v>
      </c>
      <c r="F249" s="336">
        <v>10081</v>
      </c>
      <c r="G249" s="336">
        <v>10081</v>
      </c>
      <c r="H249" s="403"/>
    </row>
    <row r="250" spans="1:8">
      <c r="A250" s="361">
        <v>70005</v>
      </c>
      <c r="B250" s="362" t="str">
        <f t="shared" si="13"/>
        <v>CC.VM.00009-10081</v>
      </c>
      <c r="C250" s="361" t="e">
        <f>_xlfn.XLOOKUP(E250,macros!B:B,macros!#REF!)+IF('sets &amp; selections'!T8+'sets &amp; selections'!T14+'sets &amp; selections'!T15+'sets &amp; selections'!T17+'sets &amp; selections'!T16&gt;0,'sets &amp; selections'!T8+'sets &amp; selections'!T14+'sets &amp; selections'!T15+'sets &amp; selections'!T17+'sets &amp; selections'!T16,0)</f>
        <v>#REF!</v>
      </c>
      <c r="D250" s="361">
        <v>70005</v>
      </c>
      <c r="E250" s="336" t="s">
        <v>304</v>
      </c>
      <c r="F250" s="336">
        <v>10081</v>
      </c>
      <c r="G250" s="336">
        <v>10081</v>
      </c>
      <c r="H250" s="403"/>
    </row>
    <row r="251" spans="1:8">
      <c r="A251" s="361">
        <v>70005</v>
      </c>
      <c r="B251" s="362" t="str">
        <f t="shared" si="13"/>
        <v>CC.VM.00010-10081</v>
      </c>
      <c r="C251" s="361" t="e">
        <f>_xlfn.XLOOKUP(E251,macros!B:B,macros!#REF!)+IF('sets &amp; selections'!T8+'sets &amp; selections'!T14+'sets &amp; selections'!T15+'sets &amp; selections'!T17+'sets &amp; selections'!T16&gt;0,'sets &amp; selections'!T8+'sets &amp; selections'!T14+'sets &amp; selections'!T15+'sets &amp; selections'!T17+'sets &amp; selections'!T16,0)</f>
        <v>#REF!</v>
      </c>
      <c r="D251" s="361">
        <v>70005</v>
      </c>
      <c r="E251" s="336" t="s">
        <v>306</v>
      </c>
      <c r="F251" s="336">
        <v>10081</v>
      </c>
      <c r="G251" s="336">
        <v>10081</v>
      </c>
      <c r="H251" s="403"/>
    </row>
    <row r="252" spans="1:8">
      <c r="A252" s="361">
        <v>70005</v>
      </c>
      <c r="B252" s="362" t="str">
        <f>E252&amp;"-"&amp;G252</f>
        <v>CC.VM.00011-10135</v>
      </c>
      <c r="C252" s="361" t="e">
        <f>_xlfn.XLOOKUP(E252,macros!B:B,macros!#REF!)+IF('sets &amp; selections'!T9&gt;0,'sets &amp; selections'!T9,0)</f>
        <v>#REF!</v>
      </c>
      <c r="D252" s="361">
        <v>70005</v>
      </c>
      <c r="E252" s="336" t="s">
        <v>308</v>
      </c>
      <c r="F252" s="336">
        <v>10081</v>
      </c>
      <c r="G252" s="336" t="s">
        <v>550</v>
      </c>
      <c r="H252" s="403"/>
    </row>
    <row r="253" spans="1:8">
      <c r="A253" s="361">
        <v>70005</v>
      </c>
      <c r="B253" s="362" t="str">
        <f t="shared" ref="B253:B261" si="16">E253&amp;"-"&amp;G253</f>
        <v>CC.VM.00012-10135</v>
      </c>
      <c r="C253" s="361" t="e">
        <f>_xlfn.XLOOKUP(E253,macros!B:B,macros!#REF!)+IF('sets &amp; selections'!T9&gt;0,'sets &amp; selections'!T9,0)</f>
        <v>#REF!</v>
      </c>
      <c r="D253" s="361">
        <v>70005</v>
      </c>
      <c r="E253" s="336" t="s">
        <v>310</v>
      </c>
      <c r="F253" s="336">
        <v>10081</v>
      </c>
      <c r="G253" s="336" t="s">
        <v>550</v>
      </c>
      <c r="H253" s="403"/>
    </row>
    <row r="254" spans="1:8">
      <c r="A254" s="361">
        <v>70005</v>
      </c>
      <c r="B254" s="362" t="str">
        <f t="shared" si="16"/>
        <v>CC.VM.00013-10135</v>
      </c>
      <c r="C254" s="361" t="e">
        <f>_xlfn.XLOOKUP(E254,macros!B:B,macros!#REF!)+IF('sets &amp; selections'!T9&gt;0,'sets &amp; selections'!T9,0)</f>
        <v>#REF!</v>
      </c>
      <c r="D254" s="361">
        <v>70005</v>
      </c>
      <c r="E254" s="336" t="s">
        <v>312</v>
      </c>
      <c r="F254" s="336">
        <v>10081</v>
      </c>
      <c r="G254" s="336" t="s">
        <v>550</v>
      </c>
      <c r="H254" s="403"/>
    </row>
    <row r="255" spans="1:8">
      <c r="A255" s="361">
        <v>70005</v>
      </c>
      <c r="B255" s="362" t="str">
        <f t="shared" si="16"/>
        <v>CC.VM.00014-10135</v>
      </c>
      <c r="C255" s="361" t="e">
        <f>_xlfn.XLOOKUP(E255,macros!B:B,macros!#REF!)+IF('sets &amp; selections'!T9&gt;0,'sets &amp; selections'!T9,0)</f>
        <v>#REF!</v>
      </c>
      <c r="D255" s="361">
        <v>70005</v>
      </c>
      <c r="E255" s="336" t="s">
        <v>314</v>
      </c>
      <c r="F255" s="336">
        <v>10081</v>
      </c>
      <c r="G255" s="336" t="s">
        <v>550</v>
      </c>
      <c r="H255" s="403"/>
    </row>
    <row r="256" spans="1:8">
      <c r="A256" s="361">
        <v>70005</v>
      </c>
      <c r="B256" s="362" t="str">
        <f t="shared" si="16"/>
        <v>CC.VM.00015-10135</v>
      </c>
      <c r="C256" s="361" t="e">
        <f>_xlfn.XLOOKUP(E256,macros!B:B,macros!#REF!)+IF('sets &amp; selections'!T9&gt;0,'sets &amp; selections'!T9,0)</f>
        <v>#REF!</v>
      </c>
      <c r="D256" s="361">
        <v>70005</v>
      </c>
      <c r="E256" s="336" t="s">
        <v>316</v>
      </c>
      <c r="F256" s="336">
        <v>10081</v>
      </c>
      <c r="G256" s="336" t="s">
        <v>550</v>
      </c>
      <c r="H256" s="403"/>
    </row>
    <row r="257" spans="1:8">
      <c r="A257" s="361">
        <v>70005</v>
      </c>
      <c r="B257" s="362" t="str">
        <f t="shared" si="16"/>
        <v>CC.VM.00016-10135</v>
      </c>
      <c r="C257" s="361" t="e">
        <f>_xlfn.XLOOKUP(E257,macros!B:B,macros!#REF!)+IF('sets &amp; selections'!T9&gt;0,'sets &amp; selections'!T9,0)</f>
        <v>#REF!</v>
      </c>
      <c r="D257" s="361">
        <v>70005</v>
      </c>
      <c r="E257" s="336" t="s">
        <v>318</v>
      </c>
      <c r="F257" s="336">
        <v>10081</v>
      </c>
      <c r="G257" s="336" t="s">
        <v>550</v>
      </c>
      <c r="H257" s="403"/>
    </row>
    <row r="258" spans="1:8">
      <c r="A258" s="361">
        <v>70005</v>
      </c>
      <c r="B258" s="362" t="str">
        <f t="shared" si="16"/>
        <v>CC.VM.00017-10135</v>
      </c>
      <c r="C258" s="361" t="e">
        <f>_xlfn.XLOOKUP(E258,macros!B:B,macros!#REF!)+IF('sets &amp; selections'!T9&gt;0,'sets &amp; selections'!T9,0)</f>
        <v>#REF!</v>
      </c>
      <c r="D258" s="361">
        <v>70005</v>
      </c>
      <c r="E258" s="336" t="s">
        <v>320</v>
      </c>
      <c r="F258" s="336">
        <v>10081</v>
      </c>
      <c r="G258" s="336" t="s">
        <v>550</v>
      </c>
      <c r="H258" s="403"/>
    </row>
    <row r="259" spans="1:8">
      <c r="A259" s="361">
        <v>70005</v>
      </c>
      <c r="B259" s="362" t="str">
        <f t="shared" si="16"/>
        <v>CC.VM.00018-10135</v>
      </c>
      <c r="C259" s="361" t="e">
        <f>_xlfn.XLOOKUP(E259,macros!B:B,macros!#REF!)+IF('sets &amp; selections'!T9&gt;0,'sets &amp; selections'!T9,0)</f>
        <v>#REF!</v>
      </c>
      <c r="D259" s="361">
        <v>70005</v>
      </c>
      <c r="E259" s="336" t="s">
        <v>322</v>
      </c>
      <c r="F259" s="336">
        <v>10081</v>
      </c>
      <c r="G259" s="336" t="s">
        <v>550</v>
      </c>
      <c r="H259" s="403"/>
    </row>
    <row r="260" spans="1:8">
      <c r="A260" s="361">
        <v>70005</v>
      </c>
      <c r="B260" s="362" t="str">
        <f t="shared" si="16"/>
        <v>CC.VM.00019-10135</v>
      </c>
      <c r="C260" s="361" t="e">
        <f>_xlfn.XLOOKUP(E260,macros!B:B,macros!#REF!)+IF('sets &amp; selections'!T9&gt;0,'sets &amp; selections'!T9,0)</f>
        <v>#REF!</v>
      </c>
      <c r="D260" s="361">
        <v>70005</v>
      </c>
      <c r="E260" s="336" t="s">
        <v>324</v>
      </c>
      <c r="F260" s="336">
        <v>10081</v>
      </c>
      <c r="G260" s="336" t="s">
        <v>550</v>
      </c>
      <c r="H260" s="403"/>
    </row>
    <row r="261" spans="1:8">
      <c r="A261" s="361">
        <v>70005</v>
      </c>
      <c r="B261" s="362" t="str">
        <f t="shared" si="16"/>
        <v>CC.VM.00020-10135</v>
      </c>
      <c r="C261" s="361" t="e">
        <f>_xlfn.XLOOKUP(E261,macros!B:B,macros!#REF!)+IF('sets &amp; selections'!T9&gt;0,'sets &amp; selections'!T9,0)</f>
        <v>#REF!</v>
      </c>
      <c r="D261" s="361">
        <v>70005</v>
      </c>
      <c r="E261" s="336" t="s">
        <v>326</v>
      </c>
      <c r="F261" s="336">
        <v>10081</v>
      </c>
      <c r="G261" s="336" t="s">
        <v>550</v>
      </c>
      <c r="H261" s="403"/>
    </row>
    <row r="262" spans="1:8">
      <c r="A262" s="363">
        <v>70005</v>
      </c>
      <c r="B262" s="364" t="str">
        <f t="shared" ref="B262:B322" si="17">E262&amp;"-"&amp;F262</f>
        <v>CC.VM.00001-10082</v>
      </c>
      <c r="C262" s="363">
        <f>_xlfn.XLOOKUP(E262,macros!B:B,macros!S:S)+IF('sets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2" s="363">
        <v>70005</v>
      </c>
      <c r="E262" s="365" t="s">
        <v>285</v>
      </c>
      <c r="F262" s="365">
        <v>10082</v>
      </c>
      <c r="G262" s="365">
        <v>10082</v>
      </c>
      <c r="H262" s="403"/>
    </row>
    <row r="263" spans="1:8">
      <c r="A263" s="363">
        <v>70005</v>
      </c>
      <c r="B263" s="364" t="str">
        <f t="shared" si="17"/>
        <v>CC.VM.00002-10082</v>
      </c>
      <c r="C263" s="363">
        <f>_xlfn.XLOOKUP(E263,macros!B:B,macros!S:S)+IF('sets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3" s="363">
        <v>70005</v>
      </c>
      <c r="E263" s="365" t="s">
        <v>288</v>
      </c>
      <c r="F263" s="365">
        <v>10082</v>
      </c>
      <c r="G263" s="365">
        <v>10082</v>
      </c>
      <c r="H263" s="403"/>
    </row>
    <row r="264" spans="1:8">
      <c r="A264" s="363">
        <v>70005</v>
      </c>
      <c r="B264" s="364" t="str">
        <f t="shared" si="17"/>
        <v>CC.VM.00003-10082</v>
      </c>
      <c r="C264" s="363">
        <f>_xlfn.XLOOKUP(E264,macros!B:B,macros!S:S)+IF('sets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4" s="363">
        <v>70005</v>
      </c>
      <c r="E264" s="365" t="s">
        <v>290</v>
      </c>
      <c r="F264" s="365">
        <v>10082</v>
      </c>
      <c r="G264" s="365">
        <v>10082</v>
      </c>
      <c r="H264" s="403"/>
    </row>
    <row r="265" spans="1:8">
      <c r="A265" s="363">
        <v>70005</v>
      </c>
      <c r="B265" s="364" t="str">
        <f t="shared" si="17"/>
        <v>CC.VM.00004-10082</v>
      </c>
      <c r="C265" s="363">
        <f>_xlfn.XLOOKUP(E265,macros!B:B,macros!S:S)+IF('sets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5" s="363">
        <v>70005</v>
      </c>
      <c r="E265" s="365" t="s">
        <v>292</v>
      </c>
      <c r="F265" s="365">
        <v>10082</v>
      </c>
      <c r="G265" s="365">
        <v>10082</v>
      </c>
      <c r="H265" s="403"/>
    </row>
    <row r="266" spans="1:8">
      <c r="A266" s="363">
        <v>70005</v>
      </c>
      <c r="B266" s="364" t="str">
        <f t="shared" si="17"/>
        <v>CC.VM.00005-10082</v>
      </c>
      <c r="C266" s="363">
        <f>_xlfn.XLOOKUP(E266,macros!B:B,macros!S:S)+IF('sets &amp; selections'!W8+'sets &amp; selections'!W12+'sets &amp; selections'!W14+'sets &amp; selections'!W15+'sets &amp; selections'!W17&gt;0,'sets &amp; selections'!W8+'sets &amp; selections'!W12+'sets &amp; selections'!W14+'sets &amp; selections'!W15+'sets &amp; selections'!W17,0)</f>
        <v>0</v>
      </c>
      <c r="D266" s="363">
        <v>70005</v>
      </c>
      <c r="E266" s="365" t="s">
        <v>294</v>
      </c>
      <c r="F266" s="365">
        <v>10082</v>
      </c>
      <c r="G266" s="365">
        <v>10082</v>
      </c>
      <c r="H266" s="403"/>
    </row>
    <row r="267" spans="1:8">
      <c r="A267" s="363">
        <v>70005</v>
      </c>
      <c r="B267" s="364" t="str">
        <f t="shared" si="17"/>
        <v>CC.VM.00006-10082</v>
      </c>
      <c r="C267" s="363">
        <f>_xlfn.XLOOKUP(E267,macros!B:B,macros!S:S)+IF('sets &amp; selections'!W8+'sets &amp; selections'!W13+'sets &amp; selections'!W14+'sets &amp; selections'!W15+'sets &amp; selections'!W17+'sets &amp; selections'!W16&gt;0,'sets &amp; selections'!W8+'sets &amp; selections'!W13+'sets &amp; selections'!W14+'sets &amp; selections'!W15+'sets &amp; selections'!W17+'sets &amp; selections'!W16,0)</f>
        <v>0</v>
      </c>
      <c r="D267" s="363">
        <v>70005</v>
      </c>
      <c r="E267" s="365" t="s">
        <v>296</v>
      </c>
      <c r="F267" s="365">
        <v>10082</v>
      </c>
      <c r="G267" s="365">
        <v>10082</v>
      </c>
      <c r="H267" s="403"/>
    </row>
    <row r="268" spans="1:8">
      <c r="A268" s="363">
        <v>70005</v>
      </c>
      <c r="B268" s="364" t="str">
        <f t="shared" si="17"/>
        <v>CC.VM.00007-10082</v>
      </c>
      <c r="C268" s="363">
        <f>_xlfn.XLOOKUP(E268,macros!B:B,macros!S:S)+IF('sets &amp; selections'!W8+'sets &amp; selections'!W13+'sets &amp; selections'!W14+'sets &amp; selections'!W15+'sets &amp; selections'!W17+'sets &amp; selections'!W16&gt;0,'sets &amp; selections'!W8+'sets &amp; selections'!W13+'sets &amp; selections'!W14+'sets &amp; selections'!W15+'sets &amp; selections'!W17+'sets &amp; selections'!W16,0)</f>
        <v>0</v>
      </c>
      <c r="D268" s="363">
        <v>70005</v>
      </c>
      <c r="E268" s="365" t="s">
        <v>299</v>
      </c>
      <c r="F268" s="365">
        <v>10082</v>
      </c>
      <c r="G268" s="365">
        <v>10082</v>
      </c>
      <c r="H268" s="403"/>
    </row>
    <row r="269" spans="1:8">
      <c r="A269" s="363">
        <v>70005</v>
      </c>
      <c r="B269" s="364" t="str">
        <f t="shared" si="17"/>
        <v>CC.VM.00008-10082</v>
      </c>
      <c r="C269" s="363">
        <f>_xlfn.XLOOKUP(E269,macros!B:B,macros!S:S)+IF('sets &amp; selections'!W8+'sets &amp; selections'!W14+'sets &amp; selections'!W15+'sets &amp; selections'!W17+'sets &amp; selections'!W16&gt;0,'sets &amp; selections'!W8+'sets &amp; selections'!W14+'sets &amp; selections'!W15+'sets &amp; selections'!W17+'sets &amp; selections'!W16,0)</f>
        <v>0</v>
      </c>
      <c r="D269" s="363">
        <v>70005</v>
      </c>
      <c r="E269" s="365" t="s">
        <v>301</v>
      </c>
      <c r="F269" s="365">
        <v>10082</v>
      </c>
      <c r="G269" s="365">
        <v>10082</v>
      </c>
      <c r="H269" s="403"/>
    </row>
    <row r="270" spans="1:8">
      <c r="A270" s="363">
        <v>70005</v>
      </c>
      <c r="B270" s="364" t="str">
        <f t="shared" si="17"/>
        <v>CC.VM.00009-10082</v>
      </c>
      <c r="C270" s="363">
        <f>_xlfn.XLOOKUP(E270,macros!B:B,macros!S:S)+IF('sets &amp; selections'!W8+'sets &amp; selections'!W14+'sets &amp; selections'!W15+'sets &amp; selections'!W17+'sets &amp; selections'!W16&gt;0,'sets &amp; selections'!W8+'sets &amp; selections'!W14+'sets &amp; selections'!W15+'sets &amp; selections'!W17+'sets &amp; selections'!W16,0)</f>
        <v>0</v>
      </c>
      <c r="D270" s="363">
        <v>70005</v>
      </c>
      <c r="E270" s="365" t="s">
        <v>304</v>
      </c>
      <c r="F270" s="365">
        <v>10082</v>
      </c>
      <c r="G270" s="365">
        <v>10082</v>
      </c>
      <c r="H270" s="403"/>
    </row>
    <row r="271" spans="1:8">
      <c r="A271" s="363">
        <v>70005</v>
      </c>
      <c r="B271" s="364" t="str">
        <f t="shared" si="17"/>
        <v>CC.VM.00010-10082</v>
      </c>
      <c r="C271" s="363">
        <f>_xlfn.XLOOKUP(E271,macros!B:B,macros!S:S)+IF('sets &amp; selections'!W8+'sets &amp; selections'!W14+'sets &amp; selections'!W15+'sets &amp; selections'!W17+'sets &amp; selections'!W16&gt;0,'sets &amp; selections'!W8+'sets &amp; selections'!W14+'sets &amp; selections'!W15+'sets &amp; selections'!W17+'sets &amp; selections'!W16,0)</f>
        <v>0</v>
      </c>
      <c r="D271" s="363">
        <v>70005</v>
      </c>
      <c r="E271" s="365" t="s">
        <v>306</v>
      </c>
      <c r="F271" s="365">
        <v>10082</v>
      </c>
      <c r="G271" s="365">
        <v>10082</v>
      </c>
      <c r="H271" s="403"/>
    </row>
    <row r="272" spans="1:8">
      <c r="A272" s="363">
        <v>70005</v>
      </c>
      <c r="B272" s="364" t="str">
        <f>E272&amp;"-"&amp;G272</f>
        <v>CC.VM.00011-10138</v>
      </c>
      <c r="C272" s="363">
        <f>_xlfn.XLOOKUP(E272,macros!B:B,macros!S:S)+IF('sets &amp; selections'!W9&gt;0,'sets &amp; selections'!W9,0)</f>
        <v>0</v>
      </c>
      <c r="D272" s="363">
        <v>70005</v>
      </c>
      <c r="E272" s="365" t="s">
        <v>308</v>
      </c>
      <c r="F272" s="365">
        <v>10082</v>
      </c>
      <c r="G272" s="365" t="s">
        <v>551</v>
      </c>
      <c r="H272" s="403"/>
    </row>
    <row r="273" spans="1:8">
      <c r="A273" s="363">
        <v>70005</v>
      </c>
      <c r="B273" s="364" t="str">
        <f t="shared" ref="B273:B281" si="18">E273&amp;"-"&amp;G273</f>
        <v>CC.VM.00012-10138</v>
      </c>
      <c r="C273" s="363">
        <f>_xlfn.XLOOKUP(E273,macros!B:B,macros!S:S)+IF('sets &amp; selections'!W9&gt;0,'sets &amp; selections'!W9,0)</f>
        <v>0</v>
      </c>
      <c r="D273" s="363">
        <v>70005</v>
      </c>
      <c r="E273" s="365" t="s">
        <v>310</v>
      </c>
      <c r="F273" s="365">
        <v>10082</v>
      </c>
      <c r="G273" s="365" t="s">
        <v>551</v>
      </c>
      <c r="H273" s="403"/>
    </row>
    <row r="274" spans="1:8">
      <c r="A274" s="363">
        <v>70005</v>
      </c>
      <c r="B274" s="364" t="str">
        <f t="shared" si="18"/>
        <v>CC.VM.00013-10138</v>
      </c>
      <c r="C274" s="363">
        <f>_xlfn.XLOOKUP(E274,macros!B:B,macros!S:S)+IF('sets &amp; selections'!W9&gt;0,'sets &amp; selections'!W9,0)</f>
        <v>0</v>
      </c>
      <c r="D274" s="363">
        <v>70005</v>
      </c>
      <c r="E274" s="365" t="s">
        <v>312</v>
      </c>
      <c r="F274" s="365">
        <v>10082</v>
      </c>
      <c r="G274" s="365" t="s">
        <v>551</v>
      </c>
      <c r="H274" s="403"/>
    </row>
    <row r="275" spans="1:8">
      <c r="A275" s="363">
        <v>70005</v>
      </c>
      <c r="B275" s="364" t="str">
        <f t="shared" si="18"/>
        <v>CC.VM.00014-10138</v>
      </c>
      <c r="C275" s="363">
        <f>_xlfn.XLOOKUP(E275,macros!B:B,macros!S:S)+IF('sets &amp; selections'!W9&gt;0,'sets &amp; selections'!W9,0)</f>
        <v>0</v>
      </c>
      <c r="D275" s="363">
        <v>70005</v>
      </c>
      <c r="E275" s="365" t="s">
        <v>314</v>
      </c>
      <c r="F275" s="365">
        <v>10082</v>
      </c>
      <c r="G275" s="365" t="s">
        <v>551</v>
      </c>
      <c r="H275" s="403"/>
    </row>
    <row r="276" spans="1:8">
      <c r="A276" s="363">
        <v>70005</v>
      </c>
      <c r="B276" s="364" t="str">
        <f t="shared" si="18"/>
        <v>CC.VM.00015-10138</v>
      </c>
      <c r="C276" s="363">
        <f>_xlfn.XLOOKUP(E276,macros!B:B,macros!S:S)+IF('sets &amp; selections'!W9&gt;0,'sets &amp; selections'!W9,0)</f>
        <v>0</v>
      </c>
      <c r="D276" s="363">
        <v>70005</v>
      </c>
      <c r="E276" s="365" t="s">
        <v>316</v>
      </c>
      <c r="F276" s="365">
        <v>10082</v>
      </c>
      <c r="G276" s="365" t="s">
        <v>551</v>
      </c>
      <c r="H276" s="403"/>
    </row>
    <row r="277" spans="1:8">
      <c r="A277" s="363">
        <v>70005</v>
      </c>
      <c r="B277" s="364" t="str">
        <f t="shared" si="18"/>
        <v>CC.VM.00016-10138</v>
      </c>
      <c r="C277" s="363">
        <f>_xlfn.XLOOKUP(E277,macros!B:B,macros!S:S)+IF('sets &amp; selections'!W9&gt;0,'sets &amp; selections'!W9,0)</f>
        <v>0</v>
      </c>
      <c r="D277" s="363">
        <v>70005</v>
      </c>
      <c r="E277" s="365" t="s">
        <v>318</v>
      </c>
      <c r="F277" s="365">
        <v>10082</v>
      </c>
      <c r="G277" s="365" t="s">
        <v>551</v>
      </c>
      <c r="H277" s="403"/>
    </row>
    <row r="278" spans="1:8">
      <c r="A278" s="363">
        <v>70005</v>
      </c>
      <c r="B278" s="364" t="str">
        <f t="shared" si="18"/>
        <v>CC.VM.00017-10138</v>
      </c>
      <c r="C278" s="363">
        <f>_xlfn.XLOOKUP(E278,macros!B:B,macros!S:S)+IF('sets &amp; selections'!W9&gt;0,'sets &amp; selections'!W9,0)</f>
        <v>0</v>
      </c>
      <c r="D278" s="363">
        <v>70005</v>
      </c>
      <c r="E278" s="365" t="s">
        <v>320</v>
      </c>
      <c r="F278" s="365">
        <v>10082</v>
      </c>
      <c r="G278" s="365" t="s">
        <v>551</v>
      </c>
      <c r="H278" s="403"/>
    </row>
    <row r="279" spans="1:8">
      <c r="A279" s="363">
        <v>70005</v>
      </c>
      <c r="B279" s="364" t="str">
        <f t="shared" si="18"/>
        <v>CC.VM.00018-10138</v>
      </c>
      <c r="C279" s="363">
        <f>_xlfn.XLOOKUP(E279,macros!B:B,macros!S:S)+IF('sets &amp; selections'!W9&gt;0,'sets &amp; selections'!W9,0)</f>
        <v>0</v>
      </c>
      <c r="D279" s="363">
        <v>70005</v>
      </c>
      <c r="E279" s="365" t="s">
        <v>322</v>
      </c>
      <c r="F279" s="365">
        <v>10082</v>
      </c>
      <c r="G279" s="365" t="s">
        <v>551</v>
      </c>
      <c r="H279" s="403"/>
    </row>
    <row r="280" spans="1:8">
      <c r="A280" s="363">
        <v>70005</v>
      </c>
      <c r="B280" s="364" t="str">
        <f t="shared" si="18"/>
        <v>CC.VM.00019-10138</v>
      </c>
      <c r="C280" s="363">
        <f>_xlfn.XLOOKUP(E280,macros!B:B,macros!S:S)+IF('sets &amp; selections'!W9&gt;0,'sets &amp; selections'!W9,0)</f>
        <v>0</v>
      </c>
      <c r="D280" s="363">
        <v>70005</v>
      </c>
      <c r="E280" s="365" t="s">
        <v>324</v>
      </c>
      <c r="F280" s="365">
        <v>10082</v>
      </c>
      <c r="G280" s="365" t="s">
        <v>551</v>
      </c>
      <c r="H280" s="403"/>
    </row>
    <row r="281" spans="1:8">
      <c r="A281" s="363">
        <v>70005</v>
      </c>
      <c r="B281" s="364" t="str">
        <f t="shared" si="18"/>
        <v>CC.VM.00020-10138</v>
      </c>
      <c r="C281" s="363">
        <f>_xlfn.XLOOKUP(E281,macros!B:B,macros!S:S)+IF('sets &amp; selections'!W9&gt;0,'sets &amp; selections'!W9,0)</f>
        <v>0</v>
      </c>
      <c r="D281" s="363">
        <v>70005</v>
      </c>
      <c r="E281" s="365" t="s">
        <v>326</v>
      </c>
      <c r="F281" s="365">
        <v>10082</v>
      </c>
      <c r="G281" s="365" t="s">
        <v>551</v>
      </c>
      <c r="H281" s="403"/>
    </row>
    <row r="282" spans="1:8">
      <c r="A282" s="366">
        <v>70005</v>
      </c>
      <c r="B282" s="367" t="str">
        <f t="shared" si="17"/>
        <v>CC.VM.00001-10083</v>
      </c>
      <c r="C282" s="366">
        <f>_xlfn.XLOOKUP(E282,macros!B:B,macros!R:R)+IF('sets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2" s="366">
        <v>70005</v>
      </c>
      <c r="E282" s="368" t="s">
        <v>285</v>
      </c>
      <c r="F282" s="368">
        <v>10083</v>
      </c>
      <c r="G282" s="368">
        <v>10083</v>
      </c>
      <c r="H282" s="403"/>
    </row>
    <row r="283" spans="1:8">
      <c r="A283" s="366">
        <v>70005</v>
      </c>
      <c r="B283" s="367" t="str">
        <f t="shared" si="17"/>
        <v>CC.VM.00002-10083</v>
      </c>
      <c r="C283" s="366">
        <f>_xlfn.XLOOKUP(E283,macros!B:B,macros!R:R)+IF('sets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3" s="366">
        <v>70005</v>
      </c>
      <c r="E283" s="368" t="s">
        <v>288</v>
      </c>
      <c r="F283" s="368">
        <v>10083</v>
      </c>
      <c r="G283" s="368">
        <v>10083</v>
      </c>
      <c r="H283" s="403"/>
    </row>
    <row r="284" spans="1:8">
      <c r="A284" s="366">
        <v>70005</v>
      </c>
      <c r="B284" s="367" t="str">
        <f t="shared" si="17"/>
        <v>CC.VM.00003-10083</v>
      </c>
      <c r="C284" s="366">
        <f>_xlfn.XLOOKUP(E284,macros!B:B,macros!R:R)+IF('sets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4" s="366">
        <v>70005</v>
      </c>
      <c r="E284" s="368" t="s">
        <v>290</v>
      </c>
      <c r="F284" s="368">
        <v>10083</v>
      </c>
      <c r="G284" s="368">
        <v>10083</v>
      </c>
      <c r="H284" s="403"/>
    </row>
    <row r="285" spans="1:8">
      <c r="A285" s="366">
        <v>70005</v>
      </c>
      <c r="B285" s="367" t="str">
        <f t="shared" si="17"/>
        <v>CC.VM.00004-10083</v>
      </c>
      <c r="C285" s="366">
        <f>_xlfn.XLOOKUP(E285,macros!B:B,macros!R:R)+IF('sets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5" s="366">
        <v>70005</v>
      </c>
      <c r="E285" s="368" t="s">
        <v>292</v>
      </c>
      <c r="F285" s="368">
        <v>10083</v>
      </c>
      <c r="G285" s="368">
        <v>10083</v>
      </c>
      <c r="H285" s="403"/>
    </row>
    <row r="286" spans="1:8">
      <c r="A286" s="366">
        <v>70005</v>
      </c>
      <c r="B286" s="367" t="str">
        <f t="shared" si="17"/>
        <v>CC.VM.00005-10083</v>
      </c>
      <c r="C286" s="366">
        <f>_xlfn.XLOOKUP(E286,macros!B:B,macros!R:R)+IF('sets &amp; selections'!V8+'sets &amp; selections'!V12+'sets &amp; selections'!V14+'sets &amp; selections'!V15+'sets &amp; selections'!V17&gt;0,'sets &amp; selections'!V8+'sets &amp; selections'!V12+'sets &amp; selections'!V14+'sets &amp; selections'!V15+'sets &amp; selections'!V17,0)</f>
        <v>0</v>
      </c>
      <c r="D286" s="366">
        <v>70005</v>
      </c>
      <c r="E286" s="368" t="s">
        <v>294</v>
      </c>
      <c r="F286" s="368">
        <v>10083</v>
      </c>
      <c r="G286" s="368">
        <v>10083</v>
      </c>
      <c r="H286" s="403"/>
    </row>
    <row r="287" spans="1:8">
      <c r="A287" s="366">
        <v>70005</v>
      </c>
      <c r="B287" s="367" t="str">
        <f t="shared" si="17"/>
        <v>CC.VM.00006-10083</v>
      </c>
      <c r="C287" s="366">
        <f>_xlfn.XLOOKUP(E287,macros!B:B,macros!R:R)+IF('sets &amp; selections'!V8+'sets &amp; selections'!V13+'sets &amp; selections'!V14+'sets &amp; selections'!V15+'sets &amp; selections'!V17+'sets &amp; selections'!V16&gt;0,'sets &amp; selections'!V8+'sets &amp; selections'!V13+'sets &amp; selections'!V14+'sets &amp; selections'!V15+'sets &amp; selections'!V17+'sets &amp; selections'!V16,0)</f>
        <v>0</v>
      </c>
      <c r="D287" s="366">
        <v>70005</v>
      </c>
      <c r="E287" s="368" t="s">
        <v>296</v>
      </c>
      <c r="F287" s="368">
        <v>10083</v>
      </c>
      <c r="G287" s="368">
        <v>10083</v>
      </c>
      <c r="H287" s="403"/>
    </row>
    <row r="288" spans="1:8">
      <c r="A288" s="366">
        <v>70005</v>
      </c>
      <c r="B288" s="367" t="str">
        <f t="shared" si="17"/>
        <v>CC.VM.00007-10083</v>
      </c>
      <c r="C288" s="366">
        <f>_xlfn.XLOOKUP(E288,macros!B:B,macros!R:R)+IF('sets &amp; selections'!V8+'sets &amp; selections'!V13+'sets &amp; selections'!V14+'sets &amp; selections'!V15+'sets &amp; selections'!V17+'sets &amp; selections'!V16&gt;0,'sets &amp; selections'!V8+'sets &amp; selections'!V13+'sets &amp; selections'!V14+'sets &amp; selections'!V15+'sets &amp; selections'!V17+'sets &amp; selections'!V16,0)</f>
        <v>0</v>
      </c>
      <c r="D288" s="366">
        <v>70005</v>
      </c>
      <c r="E288" s="368" t="s">
        <v>299</v>
      </c>
      <c r="F288" s="368">
        <v>10083</v>
      </c>
      <c r="G288" s="368">
        <v>10083</v>
      </c>
      <c r="H288" s="403"/>
    </row>
    <row r="289" spans="1:8">
      <c r="A289" s="366">
        <v>70005</v>
      </c>
      <c r="B289" s="367" t="str">
        <f t="shared" si="17"/>
        <v>CC.VM.00008-10083</v>
      </c>
      <c r="C289" s="366">
        <f>_xlfn.XLOOKUP(E289,macros!B:B,macros!R:R)+IF('sets &amp; selections'!V8+'sets &amp; selections'!V14+'sets &amp; selections'!V15+'sets &amp; selections'!V17+'sets &amp; selections'!V16&gt;0,'sets &amp; selections'!V8+'sets &amp; selections'!V14+'sets &amp; selections'!V15+'sets &amp; selections'!V17+'sets &amp; selections'!V16,0)</f>
        <v>0</v>
      </c>
      <c r="D289" s="366">
        <v>70005</v>
      </c>
      <c r="E289" s="368" t="s">
        <v>301</v>
      </c>
      <c r="F289" s="368">
        <v>10083</v>
      </c>
      <c r="G289" s="368">
        <v>10083</v>
      </c>
      <c r="H289" s="403"/>
    </row>
    <row r="290" spans="1:8">
      <c r="A290" s="366">
        <v>70005</v>
      </c>
      <c r="B290" s="367" t="str">
        <f t="shared" si="17"/>
        <v>CC.VM.00009-10083</v>
      </c>
      <c r="C290" s="366">
        <f>_xlfn.XLOOKUP(E290,macros!B:B,macros!R:R)+IF('sets &amp; selections'!V8+'sets &amp; selections'!V14+'sets &amp; selections'!V15+'sets &amp; selections'!V17+'sets &amp; selections'!V16&gt;0,'sets &amp; selections'!V8+'sets &amp; selections'!V14+'sets &amp; selections'!V15+'sets &amp; selections'!V17+'sets &amp; selections'!V16,0)</f>
        <v>0</v>
      </c>
      <c r="D290" s="366">
        <v>70005</v>
      </c>
      <c r="E290" s="368" t="s">
        <v>304</v>
      </c>
      <c r="F290" s="368">
        <v>10083</v>
      </c>
      <c r="G290" s="368">
        <v>10083</v>
      </c>
      <c r="H290" s="403"/>
    </row>
    <row r="291" spans="1:8">
      <c r="A291" s="366">
        <v>70005</v>
      </c>
      <c r="B291" s="367" t="str">
        <f t="shared" si="17"/>
        <v>CC.VM.00010-10083</v>
      </c>
      <c r="C291" s="366">
        <f>_xlfn.XLOOKUP(E291,macros!B:B,macros!R:R)+IF('sets &amp; selections'!V8+'sets &amp; selections'!V14+'sets &amp; selections'!V15+'sets &amp; selections'!V17+'sets &amp; selections'!V16&gt;0,'sets &amp; selections'!V8+'sets &amp; selections'!V14+'sets &amp; selections'!V15+'sets &amp; selections'!V17+'sets &amp; selections'!V16,0)</f>
        <v>0</v>
      </c>
      <c r="D291" s="366">
        <v>70005</v>
      </c>
      <c r="E291" s="368" t="s">
        <v>306</v>
      </c>
      <c r="F291" s="368">
        <v>10083</v>
      </c>
      <c r="G291" s="368">
        <v>10083</v>
      </c>
      <c r="H291" s="403"/>
    </row>
    <row r="292" spans="1:8">
      <c r="A292" s="366">
        <v>70005</v>
      </c>
      <c r="B292" s="367" t="str">
        <f>E292&amp;"-"&amp;G292</f>
        <v>CC.VM.00011-10137</v>
      </c>
      <c r="C292" s="366">
        <f>_xlfn.XLOOKUP(E292,macros!B:B,macros!R:R)+IF('sets &amp; selections'!V9&gt;0,'sets &amp; selections'!V9,0)</f>
        <v>0</v>
      </c>
      <c r="D292" s="366">
        <v>70005</v>
      </c>
      <c r="E292" s="368" t="s">
        <v>308</v>
      </c>
      <c r="F292" s="368">
        <v>10083</v>
      </c>
      <c r="G292" s="368" t="s">
        <v>552</v>
      </c>
      <c r="H292" s="403"/>
    </row>
    <row r="293" spans="1:8">
      <c r="A293" s="366">
        <v>70005</v>
      </c>
      <c r="B293" s="367" t="str">
        <f t="shared" ref="B293:B301" si="19">E293&amp;"-"&amp;G293</f>
        <v>CC.VM.00012-10137</v>
      </c>
      <c r="C293" s="366">
        <f>_xlfn.XLOOKUP(E293,macros!B:B,macros!R:R)+IF('sets &amp; selections'!V9&gt;0,'sets &amp; selections'!V9,0)</f>
        <v>0</v>
      </c>
      <c r="D293" s="366">
        <v>70005</v>
      </c>
      <c r="E293" s="368" t="s">
        <v>310</v>
      </c>
      <c r="F293" s="368">
        <v>10083</v>
      </c>
      <c r="G293" s="368" t="s">
        <v>552</v>
      </c>
      <c r="H293" s="403"/>
    </row>
    <row r="294" spans="1:8">
      <c r="A294" s="366">
        <v>70005</v>
      </c>
      <c r="B294" s="367" t="str">
        <f t="shared" si="19"/>
        <v>CC.VM.00013-10137</v>
      </c>
      <c r="C294" s="366">
        <f>_xlfn.XLOOKUP(E294,macros!B:B,macros!R:R)+IF('sets &amp; selections'!V9&gt;0,'sets &amp; selections'!V9,0)</f>
        <v>0</v>
      </c>
      <c r="D294" s="366">
        <v>70005</v>
      </c>
      <c r="E294" s="368" t="s">
        <v>312</v>
      </c>
      <c r="F294" s="368">
        <v>10083</v>
      </c>
      <c r="G294" s="368" t="s">
        <v>552</v>
      </c>
      <c r="H294" s="403"/>
    </row>
    <row r="295" spans="1:8">
      <c r="A295" s="366">
        <v>70005</v>
      </c>
      <c r="B295" s="367" t="str">
        <f t="shared" si="19"/>
        <v>CC.VM.00014-10137</v>
      </c>
      <c r="C295" s="366">
        <f>_xlfn.XLOOKUP(E295,macros!B:B,macros!R:R)+IF('sets &amp; selections'!V9&gt;0,'sets &amp; selections'!V9,0)</f>
        <v>0</v>
      </c>
      <c r="D295" s="366">
        <v>70005</v>
      </c>
      <c r="E295" s="368" t="s">
        <v>314</v>
      </c>
      <c r="F295" s="368">
        <v>10083</v>
      </c>
      <c r="G295" s="368" t="s">
        <v>552</v>
      </c>
      <c r="H295" s="403"/>
    </row>
    <row r="296" spans="1:8">
      <c r="A296" s="366">
        <v>70005</v>
      </c>
      <c r="B296" s="367" t="str">
        <f t="shared" si="19"/>
        <v>CC.VM.00015-10137</v>
      </c>
      <c r="C296" s="366">
        <f>_xlfn.XLOOKUP(E296,macros!B:B,macros!R:R)+IF('sets &amp; selections'!V9&gt;0,'sets &amp; selections'!V9,0)</f>
        <v>0</v>
      </c>
      <c r="D296" s="366">
        <v>70005</v>
      </c>
      <c r="E296" s="368" t="s">
        <v>316</v>
      </c>
      <c r="F296" s="368">
        <v>10083</v>
      </c>
      <c r="G296" s="368" t="s">
        <v>552</v>
      </c>
      <c r="H296" s="403"/>
    </row>
    <row r="297" spans="1:8">
      <c r="A297" s="366">
        <v>70005</v>
      </c>
      <c r="B297" s="367" t="str">
        <f t="shared" si="19"/>
        <v>CC.VM.00016-10137</v>
      </c>
      <c r="C297" s="366">
        <f>_xlfn.XLOOKUP(E297,macros!B:B,macros!R:R)+IF('sets &amp; selections'!V9&gt;0,'sets &amp; selections'!V9,0)</f>
        <v>0</v>
      </c>
      <c r="D297" s="366">
        <v>70005</v>
      </c>
      <c r="E297" s="368" t="s">
        <v>318</v>
      </c>
      <c r="F297" s="368">
        <v>10083</v>
      </c>
      <c r="G297" s="368" t="s">
        <v>552</v>
      </c>
      <c r="H297" s="403"/>
    </row>
    <row r="298" spans="1:8">
      <c r="A298" s="366">
        <v>70005</v>
      </c>
      <c r="B298" s="367" t="str">
        <f t="shared" si="19"/>
        <v>CC.VM.00017-10137</v>
      </c>
      <c r="C298" s="366">
        <f>_xlfn.XLOOKUP(E298,macros!B:B,macros!R:R)+IF('sets &amp; selections'!V9&gt;0,'sets &amp; selections'!V9,0)</f>
        <v>0</v>
      </c>
      <c r="D298" s="366">
        <v>70005</v>
      </c>
      <c r="E298" s="368" t="s">
        <v>320</v>
      </c>
      <c r="F298" s="368">
        <v>10083</v>
      </c>
      <c r="G298" s="368" t="s">
        <v>552</v>
      </c>
      <c r="H298" s="403"/>
    </row>
    <row r="299" spans="1:8">
      <c r="A299" s="366">
        <v>70005</v>
      </c>
      <c r="B299" s="367" t="str">
        <f t="shared" si="19"/>
        <v>CC.VM.00018-10137</v>
      </c>
      <c r="C299" s="366">
        <f>_xlfn.XLOOKUP(E299,macros!B:B,macros!R:R)+IF('sets &amp; selections'!V9&gt;0,'sets &amp; selections'!V9,0)</f>
        <v>0</v>
      </c>
      <c r="D299" s="366">
        <v>70005</v>
      </c>
      <c r="E299" s="368" t="s">
        <v>322</v>
      </c>
      <c r="F299" s="368">
        <v>10083</v>
      </c>
      <c r="G299" s="368" t="s">
        <v>552</v>
      </c>
      <c r="H299" s="403"/>
    </row>
    <row r="300" spans="1:8">
      <c r="A300" s="366">
        <v>70005</v>
      </c>
      <c r="B300" s="367" t="str">
        <f t="shared" si="19"/>
        <v>CC.VM.00019-10137</v>
      </c>
      <c r="C300" s="366">
        <f>_xlfn.XLOOKUP(E300,macros!B:B,macros!R:R)+IF('sets &amp; selections'!V9&gt;0,'sets &amp; selections'!V9,0)</f>
        <v>0</v>
      </c>
      <c r="D300" s="366">
        <v>70005</v>
      </c>
      <c r="E300" s="368" t="s">
        <v>324</v>
      </c>
      <c r="F300" s="368">
        <v>10083</v>
      </c>
      <c r="G300" s="368" t="s">
        <v>552</v>
      </c>
      <c r="H300" s="403"/>
    </row>
    <row r="301" spans="1:8">
      <c r="A301" s="366">
        <v>70005</v>
      </c>
      <c r="B301" s="367" t="str">
        <f t="shared" si="19"/>
        <v>CC.VM.00020-10137</v>
      </c>
      <c r="C301" s="366">
        <f>_xlfn.XLOOKUP(E301,macros!B:B,macros!R:R)+IF('sets &amp; selections'!V9&gt;0,'sets &amp; selections'!V9,0)</f>
        <v>0</v>
      </c>
      <c r="D301" s="366">
        <v>70005</v>
      </c>
      <c r="E301" s="368" t="s">
        <v>326</v>
      </c>
      <c r="F301" s="368">
        <v>10083</v>
      </c>
      <c r="G301" s="368" t="s">
        <v>552</v>
      </c>
      <c r="H301" s="403"/>
    </row>
    <row r="302" spans="1:8" ht="15.75" customHeight="1">
      <c r="A302" s="336">
        <v>70001</v>
      </c>
      <c r="B302" s="336" t="str">
        <f t="shared" si="17"/>
        <v>CC.GRFC001-yellow</v>
      </c>
      <c r="C302" s="336">
        <f>_xlfn.XLOOKUP(E302,holds!B:B,holds!I:I)+IF('sets &amp; selections'!H20&gt;0,'sets &amp; selections'!H20,0)</f>
        <v>0</v>
      </c>
      <c r="D302" s="336">
        <v>70001</v>
      </c>
      <c r="E302" s="336" t="s">
        <v>180</v>
      </c>
      <c r="F302" s="336" t="s">
        <v>113</v>
      </c>
      <c r="G302" s="336" t="s">
        <v>113</v>
      </c>
      <c r="H302" s="403"/>
    </row>
    <row r="303" spans="1:8">
      <c r="A303" s="336">
        <v>70001</v>
      </c>
      <c r="B303" s="336" t="str">
        <f t="shared" si="17"/>
        <v>CC.GRFC002-yellow</v>
      </c>
      <c r="C303" s="336">
        <f>_xlfn.XLOOKUP(E303,holds!B:B,holds!I:I)+IF('sets &amp; selections'!H20&gt;0,'sets &amp; selections'!H20,0)</f>
        <v>0</v>
      </c>
      <c r="D303" s="336">
        <v>70001</v>
      </c>
      <c r="E303" s="336" t="s">
        <v>182</v>
      </c>
      <c r="F303" s="336" t="s">
        <v>113</v>
      </c>
      <c r="G303" s="336" t="s">
        <v>113</v>
      </c>
      <c r="H303" s="403"/>
    </row>
    <row r="304" spans="1:8">
      <c r="A304" s="336">
        <v>70001</v>
      </c>
      <c r="B304" s="336" t="str">
        <f t="shared" si="17"/>
        <v>CC.GRFC003-yellow</v>
      </c>
      <c r="C304" s="336">
        <f>_xlfn.XLOOKUP(E304,holds!B:B,holds!I:I)+IF('sets &amp; selections'!H20&gt;0,'sets &amp; selections'!H20,0)</f>
        <v>0</v>
      </c>
      <c r="D304" s="336">
        <v>70001</v>
      </c>
      <c r="E304" s="336" t="s">
        <v>190</v>
      </c>
      <c r="F304" s="336" t="s">
        <v>113</v>
      </c>
      <c r="G304" s="336" t="s">
        <v>113</v>
      </c>
      <c r="H304" s="403"/>
    </row>
    <row r="305" spans="1:8">
      <c r="A305" s="336">
        <v>70001</v>
      </c>
      <c r="B305" s="336" t="str">
        <f t="shared" si="17"/>
        <v>CC.GRFC004-yellow</v>
      </c>
      <c r="C305" s="336">
        <f>_xlfn.XLOOKUP(E305,holds!B:B,holds!I:I)+IF('sets &amp; selections'!H20&gt;0,'sets &amp; selections'!H20,0)</f>
        <v>0</v>
      </c>
      <c r="D305" s="336">
        <v>70001</v>
      </c>
      <c r="E305" s="336" t="s">
        <v>192</v>
      </c>
      <c r="F305" s="336" t="s">
        <v>113</v>
      </c>
      <c r="G305" s="336" t="s">
        <v>113</v>
      </c>
      <c r="H305" s="403"/>
    </row>
    <row r="306" spans="1:8">
      <c r="A306" s="336">
        <v>70001</v>
      </c>
      <c r="B306" s="336" t="str">
        <f t="shared" si="17"/>
        <v>CC.GRFC005-yellow</v>
      </c>
      <c r="C306" s="336">
        <f>_xlfn.XLOOKUP(E306,holds!B:B,holds!I:I)+IF('sets &amp; selections'!H20&gt;0,'sets &amp; selections'!H20,0)</f>
        <v>0</v>
      </c>
      <c r="D306" s="336">
        <v>70001</v>
      </c>
      <c r="E306" s="336" t="s">
        <v>194</v>
      </c>
      <c r="F306" s="336" t="s">
        <v>113</v>
      </c>
      <c r="G306" s="336" t="s">
        <v>113</v>
      </c>
      <c r="H306" s="403"/>
    </row>
    <row r="307" spans="1:8">
      <c r="A307" s="336">
        <v>70001</v>
      </c>
      <c r="B307" s="336" t="str">
        <f t="shared" si="17"/>
        <v>CC.GRFC006-yellow</v>
      </c>
      <c r="C307" s="336">
        <f>_xlfn.XLOOKUP(E307,holds!B:B,holds!I:I)+IF('sets &amp; selections'!H20&gt;0,'sets &amp; selections'!H20,0)</f>
        <v>0</v>
      </c>
      <c r="D307" s="336">
        <v>70001</v>
      </c>
      <c r="E307" s="336" t="s">
        <v>196</v>
      </c>
      <c r="F307" s="336" t="s">
        <v>113</v>
      </c>
      <c r="G307" s="336" t="s">
        <v>113</v>
      </c>
      <c r="H307" s="403"/>
    </row>
    <row r="308" spans="1:8">
      <c r="A308" s="336">
        <v>70001</v>
      </c>
      <c r="B308" s="336" t="str">
        <f t="shared" si="17"/>
        <v>CC.GRFC007-yellow</v>
      </c>
      <c r="C308" s="336">
        <f>_xlfn.XLOOKUP(E308,holds!B:B,holds!I:I)+IF('sets &amp; selections'!H20&gt;0,'sets &amp; selections'!H20,0)</f>
        <v>0</v>
      </c>
      <c r="D308" s="336">
        <v>70001</v>
      </c>
      <c r="E308" s="336" t="s">
        <v>198</v>
      </c>
      <c r="F308" s="336" t="s">
        <v>113</v>
      </c>
      <c r="G308" s="336" t="s">
        <v>113</v>
      </c>
      <c r="H308" s="403"/>
    </row>
    <row r="309" spans="1:8">
      <c r="A309" s="336">
        <v>70001</v>
      </c>
      <c r="B309" s="336" t="str">
        <f t="shared" si="17"/>
        <v>CC.GRFC008-yellow</v>
      </c>
      <c r="C309" s="336">
        <f>_xlfn.XLOOKUP(E309,holds!B:B,holds!I:I)+IF('sets &amp; selections'!H20&gt;0,'sets &amp; selections'!H20,0)</f>
        <v>0</v>
      </c>
      <c r="D309" s="336">
        <v>70001</v>
      </c>
      <c r="E309" s="336" t="s">
        <v>200</v>
      </c>
      <c r="F309" s="336" t="s">
        <v>113</v>
      </c>
      <c r="G309" s="336" t="s">
        <v>113</v>
      </c>
      <c r="H309" s="403"/>
    </row>
    <row r="310" spans="1:8">
      <c r="A310" s="336">
        <v>70001</v>
      </c>
      <c r="B310" s="336" t="str">
        <f t="shared" si="17"/>
        <v>CC.GRFC009-yellow</v>
      </c>
      <c r="C310" s="336">
        <f>_xlfn.XLOOKUP(E310,holds!B:B,holds!I:I)+IF('sets &amp; selections'!H20&gt;0,'sets &amp; selections'!H20,0)</f>
        <v>0</v>
      </c>
      <c r="D310" s="336">
        <v>70001</v>
      </c>
      <c r="E310" s="336" t="s">
        <v>202</v>
      </c>
      <c r="F310" s="336" t="s">
        <v>113</v>
      </c>
      <c r="G310" s="336" t="s">
        <v>113</v>
      </c>
      <c r="H310" s="403"/>
    </row>
    <row r="311" spans="1:8">
      <c r="A311" s="336">
        <v>70001</v>
      </c>
      <c r="B311" s="336" t="str">
        <f t="shared" si="17"/>
        <v>CC.GRFC010-yellow</v>
      </c>
      <c r="C311" s="336">
        <f>_xlfn.XLOOKUP(E311,holds!B:B,holds!I:I)+IF('sets &amp; selections'!H20&gt;0,'sets &amp; selections'!H20,0)</f>
        <v>0</v>
      </c>
      <c r="D311" s="336">
        <v>70001</v>
      </c>
      <c r="E311" s="336" t="s">
        <v>204</v>
      </c>
      <c r="F311" s="336" t="s">
        <v>113</v>
      </c>
      <c r="G311" s="336" t="s">
        <v>113</v>
      </c>
      <c r="H311" s="403"/>
    </row>
    <row r="312" spans="1:8">
      <c r="A312" s="336">
        <v>70001</v>
      </c>
      <c r="B312" s="336" t="str">
        <f t="shared" si="17"/>
        <v>CC.GRFC011-yellow</v>
      </c>
      <c r="C312" s="336">
        <f>_xlfn.XLOOKUP(E312,holds!B:B,holds!I:I)+IF('sets &amp; selections'!H20&gt;0,'sets &amp; selections'!H20,0)</f>
        <v>0</v>
      </c>
      <c r="D312" s="336">
        <v>70001</v>
      </c>
      <c r="E312" s="336" t="s">
        <v>206</v>
      </c>
      <c r="F312" s="336" t="s">
        <v>113</v>
      </c>
      <c r="G312" s="336" t="s">
        <v>113</v>
      </c>
      <c r="H312" s="403"/>
    </row>
    <row r="313" spans="1:8">
      <c r="A313" s="336">
        <v>70001</v>
      </c>
      <c r="B313" s="336" t="str">
        <f t="shared" si="17"/>
        <v>CC.GRFC012-yellow</v>
      </c>
      <c r="C313" s="336">
        <f>_xlfn.XLOOKUP(E313,holds!B:B,holds!I:I)+IF('sets &amp; selections'!H20&gt;0,'sets &amp; selections'!H20,0)</f>
        <v>0</v>
      </c>
      <c r="D313" s="336">
        <v>70001</v>
      </c>
      <c r="E313" s="336" t="s">
        <v>208</v>
      </c>
      <c r="F313" s="336" t="s">
        <v>113</v>
      </c>
      <c r="G313" s="336" t="s">
        <v>113</v>
      </c>
      <c r="H313" s="403"/>
    </row>
    <row r="314" spans="1:8">
      <c r="A314" s="336">
        <v>70001</v>
      </c>
      <c r="B314" s="336" t="str">
        <f t="shared" si="17"/>
        <v>CC.GRFC013-yellow</v>
      </c>
      <c r="C314" s="336">
        <f>_xlfn.XLOOKUP(E314,holds!B:B,holds!I:I)+IF('sets &amp; selections'!H20&gt;0,'sets &amp; selections'!H20,0)</f>
        <v>0</v>
      </c>
      <c r="D314" s="336">
        <v>70001</v>
      </c>
      <c r="E314" s="336" t="s">
        <v>210</v>
      </c>
      <c r="F314" s="336" t="s">
        <v>113</v>
      </c>
      <c r="G314" s="336" t="s">
        <v>113</v>
      </c>
      <c r="H314" s="403"/>
    </row>
    <row r="315" spans="1:8">
      <c r="A315" s="336">
        <v>70001</v>
      </c>
      <c r="B315" s="336" t="str">
        <f t="shared" si="17"/>
        <v>CC.GRFC014-yellow</v>
      </c>
      <c r="C315" s="336">
        <f>_xlfn.XLOOKUP(E315,holds!B:B,holds!I:I)+IF('sets &amp; selections'!H20&gt;0,'sets &amp; selections'!H20,0)</f>
        <v>0</v>
      </c>
      <c r="D315" s="336">
        <v>70001</v>
      </c>
      <c r="E315" s="336" t="s">
        <v>212</v>
      </c>
      <c r="F315" s="336" t="s">
        <v>113</v>
      </c>
      <c r="G315" s="336" t="s">
        <v>113</v>
      </c>
      <c r="H315" s="403"/>
    </row>
    <row r="316" spans="1:8">
      <c r="A316" s="336">
        <v>70001</v>
      </c>
      <c r="B316" s="336" t="str">
        <f t="shared" si="17"/>
        <v>CC.GRFC015-yellow</v>
      </c>
      <c r="C316" s="336">
        <f>_xlfn.XLOOKUP(E316,holds!B:B,holds!I:I)+IF('sets &amp; selections'!H20&gt;0,'sets &amp; selections'!H20,0)</f>
        <v>0</v>
      </c>
      <c r="D316" s="336">
        <v>70001</v>
      </c>
      <c r="E316" s="336" t="s">
        <v>215</v>
      </c>
      <c r="F316" s="336" t="s">
        <v>113</v>
      </c>
      <c r="G316" s="336" t="s">
        <v>113</v>
      </c>
      <c r="H316" s="403"/>
    </row>
    <row r="317" spans="1:8">
      <c r="A317" s="336">
        <v>70001</v>
      </c>
      <c r="B317" s="336" t="str">
        <f t="shared" si="17"/>
        <v>CC.GRFC016-yellow</v>
      </c>
      <c r="C317" s="336">
        <f>_xlfn.XLOOKUP(E317,holds!B:B,holds!I:I)+IF('sets &amp; selections'!H20&gt;0,'sets &amp; selections'!H20,0)</f>
        <v>0</v>
      </c>
      <c r="D317" s="336">
        <v>70001</v>
      </c>
      <c r="E317" s="336" t="s">
        <v>217</v>
      </c>
      <c r="F317" s="336" t="s">
        <v>113</v>
      </c>
      <c r="G317" s="336" t="s">
        <v>113</v>
      </c>
      <c r="H317" s="403"/>
    </row>
    <row r="318" spans="1:8">
      <c r="A318" s="336">
        <v>70001</v>
      </c>
      <c r="B318" s="336" t="str">
        <f t="shared" si="17"/>
        <v>CC.GRFC017-yellow</v>
      </c>
      <c r="C318" s="336">
        <f>_xlfn.XLOOKUP(E318,holds!B:B,holds!I:I)+IF('sets &amp; selections'!H20&gt;0,'sets &amp; selections'!H20,0)</f>
        <v>0</v>
      </c>
      <c r="D318" s="336">
        <v>70001</v>
      </c>
      <c r="E318" s="336" t="s">
        <v>184</v>
      </c>
      <c r="F318" s="336" t="s">
        <v>113</v>
      </c>
      <c r="G318" s="336" t="s">
        <v>113</v>
      </c>
      <c r="H318" s="403"/>
    </row>
    <row r="319" spans="1:8">
      <c r="A319" s="336">
        <v>70001</v>
      </c>
      <c r="B319" s="336" t="str">
        <f t="shared" si="17"/>
        <v>CC.GRFC018-yellow</v>
      </c>
      <c r="C319" s="336">
        <f>_xlfn.XLOOKUP(E319,holds!B:B,holds!I:I)+IF('sets &amp; selections'!H20&gt;0,'sets &amp; selections'!H20,0)</f>
        <v>0</v>
      </c>
      <c r="D319" s="336">
        <v>70001</v>
      </c>
      <c r="E319" s="336" t="s">
        <v>188</v>
      </c>
      <c r="F319" s="336" t="s">
        <v>113</v>
      </c>
      <c r="G319" s="336" t="s">
        <v>113</v>
      </c>
      <c r="H319" s="403"/>
    </row>
    <row r="320" spans="1:8">
      <c r="A320" s="336">
        <v>70001</v>
      </c>
      <c r="B320" s="336" t="str">
        <f t="shared" si="17"/>
        <v>CC.GRFC019-yellow</v>
      </c>
      <c r="C320" s="336">
        <f>_xlfn.XLOOKUP(E320,holds!B:B,holds!I:I)+IF('sets &amp; selections'!H20&gt;0,'sets &amp; selections'!H20,0)</f>
        <v>0</v>
      </c>
      <c r="D320" s="336">
        <v>70001</v>
      </c>
      <c r="E320" s="336" t="s">
        <v>186</v>
      </c>
      <c r="F320" s="336" t="s">
        <v>113</v>
      </c>
      <c r="G320" s="336" t="s">
        <v>113</v>
      </c>
      <c r="H320" s="403"/>
    </row>
    <row r="321" spans="1:8">
      <c r="A321" s="369">
        <v>70001</v>
      </c>
      <c r="B321" s="370" t="str">
        <f t="shared" si="17"/>
        <v>CC.GRFC001-orange</v>
      </c>
      <c r="C321" s="369">
        <f>_xlfn.XLOOKUP(E321,holds!B:B,holds!J:J)+IF('sets &amp; selections'!I20&gt;0,'sets &amp; selections'!I20,0)</f>
        <v>0</v>
      </c>
      <c r="D321" s="369">
        <v>70001</v>
      </c>
      <c r="E321" s="337" t="s">
        <v>180</v>
      </c>
      <c r="F321" s="337" t="s">
        <v>114</v>
      </c>
      <c r="G321" s="337" t="s">
        <v>114</v>
      </c>
      <c r="H321" s="403"/>
    </row>
    <row r="322" spans="1:8">
      <c r="A322" s="369">
        <v>70001</v>
      </c>
      <c r="B322" s="370" t="str">
        <f t="shared" si="17"/>
        <v>CC.GRFC002-orange</v>
      </c>
      <c r="C322" s="369">
        <f>_xlfn.XLOOKUP(E322,holds!B:B,holds!J:J)+IF('sets &amp; selections'!I20&gt;0,'sets &amp; selections'!I20,0)</f>
        <v>0</v>
      </c>
      <c r="D322" s="369">
        <v>70001</v>
      </c>
      <c r="E322" s="337" t="s">
        <v>182</v>
      </c>
      <c r="F322" s="337" t="s">
        <v>114</v>
      </c>
      <c r="G322" s="337" t="s">
        <v>114</v>
      </c>
      <c r="H322" s="403"/>
    </row>
    <row r="323" spans="1:8">
      <c r="A323" s="369">
        <v>70001</v>
      </c>
      <c r="B323" s="370" t="str">
        <f t="shared" ref="B323:B386" si="20">E323&amp;"-"&amp;F323</f>
        <v>CC.GRFC003-orange</v>
      </c>
      <c r="C323" s="369">
        <f>_xlfn.XLOOKUP(E323,holds!B:B,holds!J:J)+IF('sets &amp; selections'!I20&gt;0,'sets &amp; selections'!I20,0)</f>
        <v>0</v>
      </c>
      <c r="D323" s="369">
        <v>70001</v>
      </c>
      <c r="E323" s="337" t="s">
        <v>190</v>
      </c>
      <c r="F323" s="337" t="s">
        <v>114</v>
      </c>
      <c r="G323" s="337" t="s">
        <v>114</v>
      </c>
      <c r="H323" s="403"/>
    </row>
    <row r="324" spans="1:8">
      <c r="A324" s="369">
        <v>70001</v>
      </c>
      <c r="B324" s="370" t="str">
        <f t="shared" si="20"/>
        <v>CC.GRFC004-orange</v>
      </c>
      <c r="C324" s="369">
        <f>_xlfn.XLOOKUP(E324,holds!B:B,holds!J:J)+IF('sets &amp; selections'!I20&gt;0,'sets &amp; selections'!I20,0)</f>
        <v>0</v>
      </c>
      <c r="D324" s="369">
        <v>70001</v>
      </c>
      <c r="E324" s="337" t="s">
        <v>192</v>
      </c>
      <c r="F324" s="337" t="s">
        <v>114</v>
      </c>
      <c r="G324" s="337" t="s">
        <v>114</v>
      </c>
      <c r="H324" s="403"/>
    </row>
    <row r="325" spans="1:8">
      <c r="A325" s="369">
        <v>70001</v>
      </c>
      <c r="B325" s="370" t="str">
        <f t="shared" si="20"/>
        <v>CC.GRFC005-orange</v>
      </c>
      <c r="C325" s="369">
        <f>_xlfn.XLOOKUP(E325,holds!B:B,holds!J:J)+IF('sets &amp; selections'!I20&gt;0,'sets &amp; selections'!I20,0)</f>
        <v>0</v>
      </c>
      <c r="D325" s="369">
        <v>70001</v>
      </c>
      <c r="E325" s="337" t="s">
        <v>194</v>
      </c>
      <c r="F325" s="337" t="s">
        <v>114</v>
      </c>
      <c r="G325" s="337" t="s">
        <v>114</v>
      </c>
      <c r="H325" s="403"/>
    </row>
    <row r="326" spans="1:8">
      <c r="A326" s="369">
        <v>70001</v>
      </c>
      <c r="B326" s="370" t="str">
        <f t="shared" si="20"/>
        <v>CC.GRFC006-orange</v>
      </c>
      <c r="C326" s="369">
        <f>_xlfn.XLOOKUP(E326,holds!B:B,holds!J:J)+IF('sets &amp; selections'!I20&gt;0,'sets &amp; selections'!I20,0)</f>
        <v>0</v>
      </c>
      <c r="D326" s="369">
        <v>70001</v>
      </c>
      <c r="E326" s="337" t="s">
        <v>196</v>
      </c>
      <c r="F326" s="337" t="s">
        <v>114</v>
      </c>
      <c r="G326" s="337" t="s">
        <v>114</v>
      </c>
      <c r="H326" s="403"/>
    </row>
    <row r="327" spans="1:8">
      <c r="A327" s="369">
        <v>70001</v>
      </c>
      <c r="B327" s="370" t="str">
        <f t="shared" si="20"/>
        <v>CC.GRFC007-orange</v>
      </c>
      <c r="C327" s="369">
        <f>_xlfn.XLOOKUP(E327,holds!B:B,holds!J:J)+IF('sets &amp; selections'!I20&gt;0,'sets &amp; selections'!I20,0)</f>
        <v>0</v>
      </c>
      <c r="D327" s="369">
        <v>70001</v>
      </c>
      <c r="E327" s="337" t="s">
        <v>198</v>
      </c>
      <c r="F327" s="337" t="s">
        <v>114</v>
      </c>
      <c r="G327" s="337" t="s">
        <v>114</v>
      </c>
      <c r="H327" s="403"/>
    </row>
    <row r="328" spans="1:8">
      <c r="A328" s="369">
        <v>70001</v>
      </c>
      <c r="B328" s="370" t="str">
        <f t="shared" si="20"/>
        <v>CC.GRFC008-orange</v>
      </c>
      <c r="C328" s="369">
        <f>_xlfn.XLOOKUP(E328,holds!B:B,holds!J:J)+IF('sets &amp; selections'!I20&gt;0,'sets &amp; selections'!I20,0)</f>
        <v>0</v>
      </c>
      <c r="D328" s="369">
        <v>70001</v>
      </c>
      <c r="E328" s="337" t="s">
        <v>200</v>
      </c>
      <c r="F328" s="337" t="s">
        <v>114</v>
      </c>
      <c r="G328" s="337" t="s">
        <v>114</v>
      </c>
      <c r="H328" s="403"/>
    </row>
    <row r="329" spans="1:8">
      <c r="A329" s="369">
        <v>70001</v>
      </c>
      <c r="B329" s="370" t="str">
        <f t="shared" si="20"/>
        <v>CC.GRFC009-orange</v>
      </c>
      <c r="C329" s="369">
        <f>_xlfn.XLOOKUP(E329,holds!B:B,holds!J:J)+IF('sets &amp; selections'!I20&gt;0,'sets &amp; selections'!I20,0)</f>
        <v>0</v>
      </c>
      <c r="D329" s="369">
        <v>70001</v>
      </c>
      <c r="E329" s="337" t="s">
        <v>202</v>
      </c>
      <c r="F329" s="337" t="s">
        <v>114</v>
      </c>
      <c r="G329" s="337" t="s">
        <v>114</v>
      </c>
      <c r="H329" s="403"/>
    </row>
    <row r="330" spans="1:8">
      <c r="A330" s="369">
        <v>70001</v>
      </c>
      <c r="B330" s="370" t="str">
        <f t="shared" si="20"/>
        <v>CC.GRFC010-orange</v>
      </c>
      <c r="C330" s="369">
        <f>_xlfn.XLOOKUP(E330,holds!B:B,holds!J:J)+IF('sets &amp; selections'!I20&gt;0,'sets &amp; selections'!I20,0)</f>
        <v>0</v>
      </c>
      <c r="D330" s="369">
        <v>70001</v>
      </c>
      <c r="E330" s="337" t="s">
        <v>204</v>
      </c>
      <c r="F330" s="337" t="s">
        <v>114</v>
      </c>
      <c r="G330" s="337" t="s">
        <v>114</v>
      </c>
      <c r="H330" s="403"/>
    </row>
    <row r="331" spans="1:8">
      <c r="A331" s="369">
        <v>70001</v>
      </c>
      <c r="B331" s="370" t="str">
        <f t="shared" si="20"/>
        <v>CC.GRFC011-orange</v>
      </c>
      <c r="C331" s="369">
        <f>_xlfn.XLOOKUP(E331,holds!B:B,holds!J:J)+IF('sets &amp; selections'!I20&gt;0,'sets &amp; selections'!I20,0)</f>
        <v>0</v>
      </c>
      <c r="D331" s="369">
        <v>70001</v>
      </c>
      <c r="E331" s="337" t="s">
        <v>206</v>
      </c>
      <c r="F331" s="337" t="s">
        <v>114</v>
      </c>
      <c r="G331" s="337" t="s">
        <v>114</v>
      </c>
      <c r="H331" s="403"/>
    </row>
    <row r="332" spans="1:8">
      <c r="A332" s="369">
        <v>70001</v>
      </c>
      <c r="B332" s="370" t="str">
        <f t="shared" si="20"/>
        <v>CC.GRFC012-orange</v>
      </c>
      <c r="C332" s="369">
        <f>_xlfn.XLOOKUP(E332,holds!B:B,holds!J:J)+IF('sets &amp; selections'!I20&gt;0,'sets &amp; selections'!I20,0)</f>
        <v>0</v>
      </c>
      <c r="D332" s="369">
        <v>70001</v>
      </c>
      <c r="E332" s="337" t="s">
        <v>208</v>
      </c>
      <c r="F332" s="337" t="s">
        <v>114</v>
      </c>
      <c r="G332" s="337" t="s">
        <v>114</v>
      </c>
      <c r="H332" s="403"/>
    </row>
    <row r="333" spans="1:8">
      <c r="A333" s="369">
        <v>70001</v>
      </c>
      <c r="B333" s="370" t="str">
        <f t="shared" si="20"/>
        <v>CC.GRFC013-orange</v>
      </c>
      <c r="C333" s="369">
        <f>_xlfn.XLOOKUP(E333,holds!B:B,holds!J:J)+IF('sets &amp; selections'!I20&gt;0,'sets &amp; selections'!I20,0)</f>
        <v>0</v>
      </c>
      <c r="D333" s="369">
        <v>70001</v>
      </c>
      <c r="E333" s="337" t="s">
        <v>210</v>
      </c>
      <c r="F333" s="337" t="s">
        <v>114</v>
      </c>
      <c r="G333" s="337" t="s">
        <v>114</v>
      </c>
      <c r="H333" s="403"/>
    </row>
    <row r="334" spans="1:8">
      <c r="A334" s="369">
        <v>70001</v>
      </c>
      <c r="B334" s="370" t="str">
        <f t="shared" si="20"/>
        <v>CC.GRFC014-orange</v>
      </c>
      <c r="C334" s="369">
        <f>_xlfn.XLOOKUP(E334,holds!B:B,holds!J:J)+IF('sets &amp; selections'!I20&gt;0,'sets &amp; selections'!I20,0)</f>
        <v>0</v>
      </c>
      <c r="D334" s="369">
        <v>70001</v>
      </c>
      <c r="E334" s="337" t="s">
        <v>212</v>
      </c>
      <c r="F334" s="337" t="s">
        <v>114</v>
      </c>
      <c r="G334" s="337" t="s">
        <v>114</v>
      </c>
      <c r="H334" s="403"/>
    </row>
    <row r="335" spans="1:8">
      <c r="A335" s="369">
        <v>70001</v>
      </c>
      <c r="B335" s="370" t="str">
        <f t="shared" si="20"/>
        <v>CC.GRFC015-orange</v>
      </c>
      <c r="C335" s="369">
        <f>_xlfn.XLOOKUP(E335,holds!B:B,holds!J:J)+IF('sets &amp; selections'!I20&gt;0,'sets &amp; selections'!I20,0)</f>
        <v>0</v>
      </c>
      <c r="D335" s="369">
        <v>70001</v>
      </c>
      <c r="E335" s="337" t="s">
        <v>215</v>
      </c>
      <c r="F335" s="337" t="s">
        <v>114</v>
      </c>
      <c r="G335" s="337" t="s">
        <v>114</v>
      </c>
      <c r="H335" s="403"/>
    </row>
    <row r="336" spans="1:8">
      <c r="A336" s="369">
        <v>70001</v>
      </c>
      <c r="B336" s="370" t="str">
        <f t="shared" si="20"/>
        <v>CC.GRFC016-orange</v>
      </c>
      <c r="C336" s="369">
        <f>_xlfn.XLOOKUP(E336,holds!B:B,holds!J:J)+IF('sets &amp; selections'!I20&gt;0,'sets &amp; selections'!I20,0)</f>
        <v>0</v>
      </c>
      <c r="D336" s="369">
        <v>70001</v>
      </c>
      <c r="E336" s="337" t="s">
        <v>217</v>
      </c>
      <c r="F336" s="337" t="s">
        <v>114</v>
      </c>
      <c r="G336" s="337" t="s">
        <v>114</v>
      </c>
      <c r="H336" s="403"/>
    </row>
    <row r="337" spans="1:8">
      <c r="A337" s="369">
        <v>70001</v>
      </c>
      <c r="B337" s="370" t="str">
        <f t="shared" si="20"/>
        <v>CC.GRFC017-orange</v>
      </c>
      <c r="C337" s="369">
        <f>_xlfn.XLOOKUP(E337,holds!B:B,holds!J:J)+IF('sets &amp; selections'!I20&gt;0,'sets &amp; selections'!I20,0)</f>
        <v>0</v>
      </c>
      <c r="D337" s="369">
        <v>70001</v>
      </c>
      <c r="E337" s="337" t="s">
        <v>184</v>
      </c>
      <c r="F337" s="337" t="s">
        <v>114</v>
      </c>
      <c r="G337" s="337" t="s">
        <v>114</v>
      </c>
      <c r="H337" s="403"/>
    </row>
    <row r="338" spans="1:8">
      <c r="A338" s="369">
        <v>70001</v>
      </c>
      <c r="B338" s="370" t="str">
        <f t="shared" si="20"/>
        <v>CC.GRFC018-orange</v>
      </c>
      <c r="C338" s="369">
        <f>_xlfn.XLOOKUP(E338,holds!B:B,holds!J:J)+IF('sets &amp; selections'!I20&gt;0,'sets &amp; selections'!I20,0)</f>
        <v>0</v>
      </c>
      <c r="D338" s="369">
        <v>70001</v>
      </c>
      <c r="E338" s="337" t="s">
        <v>188</v>
      </c>
      <c r="F338" s="337" t="s">
        <v>114</v>
      </c>
      <c r="G338" s="337" t="s">
        <v>114</v>
      </c>
      <c r="H338" s="403"/>
    </row>
    <row r="339" spans="1:8">
      <c r="A339" s="369">
        <v>70001</v>
      </c>
      <c r="B339" s="370" t="str">
        <f t="shared" si="20"/>
        <v>CC.GRFC019-orange</v>
      </c>
      <c r="C339" s="369">
        <f>_xlfn.XLOOKUP(E339,holds!B:B,holds!J:J)+IF('sets &amp; selections'!I20&gt;0,'sets &amp; selections'!I20,0)</f>
        <v>0</v>
      </c>
      <c r="D339" s="369">
        <v>70001</v>
      </c>
      <c r="E339" s="337" t="s">
        <v>186</v>
      </c>
      <c r="F339" s="337" t="s">
        <v>114</v>
      </c>
      <c r="G339" s="337" t="s">
        <v>114</v>
      </c>
      <c r="H339" s="403"/>
    </row>
    <row r="340" spans="1:8">
      <c r="A340" s="371">
        <v>70001</v>
      </c>
      <c r="B340" s="372" t="str">
        <f t="shared" si="20"/>
        <v>CC.GRFC001-red</v>
      </c>
      <c r="C340" s="371">
        <f>_xlfn.XLOOKUP(E340,holds!B:B,holds!K:K)+IF('sets &amp; selections'!J20&gt;0,'sets &amp; selections'!J20,0)</f>
        <v>0</v>
      </c>
      <c r="D340" s="371">
        <v>70001</v>
      </c>
      <c r="E340" s="338" t="s">
        <v>180</v>
      </c>
      <c r="F340" s="338" t="s">
        <v>115</v>
      </c>
      <c r="G340" s="338" t="s">
        <v>115</v>
      </c>
      <c r="H340" s="403"/>
    </row>
    <row r="341" spans="1:8">
      <c r="A341" s="371">
        <v>70001</v>
      </c>
      <c r="B341" s="372" t="str">
        <f t="shared" si="20"/>
        <v>CC.GRFC002-red</v>
      </c>
      <c r="C341" s="371">
        <f>_xlfn.XLOOKUP(E341,holds!B:B,holds!K:K)+IF('sets &amp; selections'!J20&gt;0,'sets &amp; selections'!J20,0)</f>
        <v>0</v>
      </c>
      <c r="D341" s="371">
        <v>70001</v>
      </c>
      <c r="E341" s="338" t="s">
        <v>182</v>
      </c>
      <c r="F341" s="338" t="s">
        <v>115</v>
      </c>
      <c r="G341" s="338" t="s">
        <v>115</v>
      </c>
      <c r="H341" s="403"/>
    </row>
    <row r="342" spans="1:8">
      <c r="A342" s="371">
        <v>70001</v>
      </c>
      <c r="B342" s="372" t="str">
        <f t="shared" si="20"/>
        <v>CC.GRFC003-red</v>
      </c>
      <c r="C342" s="371">
        <f>_xlfn.XLOOKUP(E342,holds!B:B,holds!K:K)+IF('sets &amp; selections'!J20&gt;0,'sets &amp; selections'!J20,0)</f>
        <v>0</v>
      </c>
      <c r="D342" s="371">
        <v>70001</v>
      </c>
      <c r="E342" s="338" t="s">
        <v>190</v>
      </c>
      <c r="F342" s="338" t="s">
        <v>115</v>
      </c>
      <c r="G342" s="338" t="s">
        <v>115</v>
      </c>
      <c r="H342" s="403"/>
    </row>
    <row r="343" spans="1:8">
      <c r="A343" s="371">
        <v>70001</v>
      </c>
      <c r="B343" s="372" t="str">
        <f t="shared" si="20"/>
        <v>CC.GRFC004-red</v>
      </c>
      <c r="C343" s="371">
        <f>_xlfn.XLOOKUP(E343,holds!B:B,holds!K:K)+IF('sets &amp; selections'!J20&gt;0,'sets &amp; selections'!J20,0)</f>
        <v>0</v>
      </c>
      <c r="D343" s="371">
        <v>70001</v>
      </c>
      <c r="E343" s="338" t="s">
        <v>192</v>
      </c>
      <c r="F343" s="338" t="s">
        <v>115</v>
      </c>
      <c r="G343" s="338" t="s">
        <v>115</v>
      </c>
      <c r="H343" s="403"/>
    </row>
    <row r="344" spans="1:8">
      <c r="A344" s="371">
        <v>70001</v>
      </c>
      <c r="B344" s="372" t="str">
        <f t="shared" si="20"/>
        <v>CC.GRFC005-red</v>
      </c>
      <c r="C344" s="371">
        <f>_xlfn.XLOOKUP(E344,holds!B:B,holds!K:K)+IF('sets &amp; selections'!J20&gt;0,'sets &amp; selections'!J20,0)</f>
        <v>0</v>
      </c>
      <c r="D344" s="371">
        <v>70001</v>
      </c>
      <c r="E344" s="338" t="s">
        <v>194</v>
      </c>
      <c r="F344" s="338" t="s">
        <v>115</v>
      </c>
      <c r="G344" s="338" t="s">
        <v>115</v>
      </c>
      <c r="H344" s="403"/>
    </row>
    <row r="345" spans="1:8">
      <c r="A345" s="371">
        <v>70001</v>
      </c>
      <c r="B345" s="372" t="str">
        <f t="shared" si="20"/>
        <v>CC.GRFC006-red</v>
      </c>
      <c r="C345" s="371">
        <f>_xlfn.XLOOKUP(E345,holds!B:B,holds!K:K)+IF('sets &amp; selections'!J20&gt;0,'sets &amp; selections'!J20,0)</f>
        <v>0</v>
      </c>
      <c r="D345" s="371">
        <v>70001</v>
      </c>
      <c r="E345" s="338" t="s">
        <v>196</v>
      </c>
      <c r="F345" s="338" t="s">
        <v>115</v>
      </c>
      <c r="G345" s="338" t="s">
        <v>115</v>
      </c>
      <c r="H345" s="403"/>
    </row>
    <row r="346" spans="1:8">
      <c r="A346" s="371">
        <v>70001</v>
      </c>
      <c r="B346" s="372" t="str">
        <f t="shared" si="20"/>
        <v>CC.GRFC007-red</v>
      </c>
      <c r="C346" s="371">
        <f>_xlfn.XLOOKUP(E346,holds!B:B,holds!K:K)+IF('sets &amp; selections'!J20&gt;0,'sets &amp; selections'!J20,0)</f>
        <v>0</v>
      </c>
      <c r="D346" s="371">
        <v>70001</v>
      </c>
      <c r="E346" s="338" t="s">
        <v>198</v>
      </c>
      <c r="F346" s="338" t="s">
        <v>115</v>
      </c>
      <c r="G346" s="338" t="s">
        <v>115</v>
      </c>
      <c r="H346" s="403"/>
    </row>
    <row r="347" spans="1:8">
      <c r="A347" s="371">
        <v>70001</v>
      </c>
      <c r="B347" s="372" t="str">
        <f t="shared" si="20"/>
        <v>CC.GRFC008-red</v>
      </c>
      <c r="C347" s="371">
        <f>_xlfn.XLOOKUP(E347,holds!B:B,holds!K:K)+IF('sets &amp; selections'!J20&gt;0,'sets &amp; selections'!J20,0)</f>
        <v>0</v>
      </c>
      <c r="D347" s="371">
        <v>70001</v>
      </c>
      <c r="E347" s="338" t="s">
        <v>200</v>
      </c>
      <c r="F347" s="338" t="s">
        <v>115</v>
      </c>
      <c r="G347" s="338" t="s">
        <v>115</v>
      </c>
      <c r="H347" s="403"/>
    </row>
    <row r="348" spans="1:8">
      <c r="A348" s="371">
        <v>70001</v>
      </c>
      <c r="B348" s="372" t="str">
        <f t="shared" si="20"/>
        <v>CC.GRFC009-red</v>
      </c>
      <c r="C348" s="371">
        <f>_xlfn.XLOOKUP(E348,holds!B:B,holds!K:K)+IF('sets &amp; selections'!J20&gt;0,'sets &amp; selections'!J20,0)</f>
        <v>0</v>
      </c>
      <c r="D348" s="371">
        <v>70001</v>
      </c>
      <c r="E348" s="338" t="s">
        <v>202</v>
      </c>
      <c r="F348" s="338" t="s">
        <v>115</v>
      </c>
      <c r="G348" s="338" t="s">
        <v>115</v>
      </c>
      <c r="H348" s="403"/>
    </row>
    <row r="349" spans="1:8">
      <c r="A349" s="371">
        <v>70001</v>
      </c>
      <c r="B349" s="372" t="str">
        <f t="shared" si="20"/>
        <v>CC.GRFC010-red</v>
      </c>
      <c r="C349" s="371">
        <f>_xlfn.XLOOKUP(E349,holds!B:B,holds!K:K)+IF('sets &amp; selections'!J20&gt;0,'sets &amp; selections'!J20,0)</f>
        <v>0</v>
      </c>
      <c r="D349" s="371">
        <v>70001</v>
      </c>
      <c r="E349" s="338" t="s">
        <v>204</v>
      </c>
      <c r="F349" s="338" t="s">
        <v>115</v>
      </c>
      <c r="G349" s="338" t="s">
        <v>115</v>
      </c>
      <c r="H349" s="403"/>
    </row>
    <row r="350" spans="1:8">
      <c r="A350" s="371">
        <v>70001</v>
      </c>
      <c r="B350" s="372" t="str">
        <f t="shared" si="20"/>
        <v>CC.GRFC011-red</v>
      </c>
      <c r="C350" s="371">
        <f>_xlfn.XLOOKUP(E350,holds!B:B,holds!K:K)+IF('sets &amp; selections'!J20&gt;0,'sets &amp; selections'!J20,0)</f>
        <v>0</v>
      </c>
      <c r="D350" s="371">
        <v>70001</v>
      </c>
      <c r="E350" s="338" t="s">
        <v>206</v>
      </c>
      <c r="F350" s="338" t="s">
        <v>115</v>
      </c>
      <c r="G350" s="338" t="s">
        <v>115</v>
      </c>
      <c r="H350" s="403"/>
    </row>
    <row r="351" spans="1:8">
      <c r="A351" s="371">
        <v>70001</v>
      </c>
      <c r="B351" s="372" t="str">
        <f t="shared" si="20"/>
        <v>CC.GRFC012-red</v>
      </c>
      <c r="C351" s="371">
        <f>_xlfn.XLOOKUP(E351,holds!B:B,holds!K:K)+IF('sets &amp; selections'!J20&gt;0,'sets &amp; selections'!J20,0)</f>
        <v>0</v>
      </c>
      <c r="D351" s="371">
        <v>70001</v>
      </c>
      <c r="E351" s="338" t="s">
        <v>208</v>
      </c>
      <c r="F351" s="338" t="s">
        <v>115</v>
      </c>
      <c r="G351" s="338" t="s">
        <v>115</v>
      </c>
      <c r="H351" s="403"/>
    </row>
    <row r="352" spans="1:8">
      <c r="A352" s="371">
        <v>70001</v>
      </c>
      <c r="B352" s="372" t="str">
        <f t="shared" si="20"/>
        <v>CC.GRFC013-red</v>
      </c>
      <c r="C352" s="371">
        <f>_xlfn.XLOOKUP(E352,holds!B:B,holds!K:K)+IF('sets &amp; selections'!J20&gt;0,'sets &amp; selections'!J20,0)</f>
        <v>0</v>
      </c>
      <c r="D352" s="371">
        <v>70001</v>
      </c>
      <c r="E352" s="338" t="s">
        <v>210</v>
      </c>
      <c r="F352" s="338" t="s">
        <v>115</v>
      </c>
      <c r="G352" s="338" t="s">
        <v>115</v>
      </c>
      <c r="H352" s="403"/>
    </row>
    <row r="353" spans="1:8">
      <c r="A353" s="371">
        <v>70001</v>
      </c>
      <c r="B353" s="372" t="str">
        <f t="shared" si="20"/>
        <v>CC.GRFC014-red</v>
      </c>
      <c r="C353" s="371">
        <f>_xlfn.XLOOKUP(E353,holds!B:B,holds!K:K)+IF('sets &amp; selections'!J20&gt;0,'sets &amp; selections'!J20,0)</f>
        <v>0</v>
      </c>
      <c r="D353" s="371">
        <v>70001</v>
      </c>
      <c r="E353" s="338" t="s">
        <v>212</v>
      </c>
      <c r="F353" s="338" t="s">
        <v>115</v>
      </c>
      <c r="G353" s="338" t="s">
        <v>115</v>
      </c>
      <c r="H353" s="403"/>
    </row>
    <row r="354" spans="1:8">
      <c r="A354" s="371">
        <v>70001</v>
      </c>
      <c r="B354" s="372" t="str">
        <f t="shared" si="20"/>
        <v>CC.GRFC015-red</v>
      </c>
      <c r="C354" s="371">
        <f>_xlfn.XLOOKUP(E354,holds!B:B,holds!K:K)+IF('sets &amp; selections'!J20&gt;0,'sets &amp; selections'!J20,0)</f>
        <v>0</v>
      </c>
      <c r="D354" s="371">
        <v>70001</v>
      </c>
      <c r="E354" s="338" t="s">
        <v>215</v>
      </c>
      <c r="F354" s="338" t="s">
        <v>115</v>
      </c>
      <c r="G354" s="338" t="s">
        <v>115</v>
      </c>
      <c r="H354" s="403"/>
    </row>
    <row r="355" spans="1:8">
      <c r="A355" s="371">
        <v>70001</v>
      </c>
      <c r="B355" s="372" t="str">
        <f t="shared" si="20"/>
        <v>CC.GRFC016-red</v>
      </c>
      <c r="C355" s="371">
        <f>_xlfn.XLOOKUP(E355,holds!B:B,holds!K:K)+IF('sets &amp; selections'!J20&gt;0,'sets &amp; selections'!J20,0)</f>
        <v>0</v>
      </c>
      <c r="D355" s="371">
        <v>70001</v>
      </c>
      <c r="E355" s="338" t="s">
        <v>217</v>
      </c>
      <c r="F355" s="338" t="s">
        <v>115</v>
      </c>
      <c r="G355" s="338" t="s">
        <v>115</v>
      </c>
      <c r="H355" s="403"/>
    </row>
    <row r="356" spans="1:8">
      <c r="A356" s="371">
        <v>70001</v>
      </c>
      <c r="B356" s="372" t="str">
        <f t="shared" si="20"/>
        <v>CC.GRFC017-red</v>
      </c>
      <c r="C356" s="371">
        <f>_xlfn.XLOOKUP(E356,holds!B:B,holds!K:K)+IF('sets &amp; selections'!J20&gt;0,'sets &amp; selections'!J20,0)</f>
        <v>0</v>
      </c>
      <c r="D356" s="371">
        <v>70001</v>
      </c>
      <c r="E356" s="338" t="s">
        <v>184</v>
      </c>
      <c r="F356" s="338" t="s">
        <v>115</v>
      </c>
      <c r="G356" s="338" t="s">
        <v>115</v>
      </c>
      <c r="H356" s="403"/>
    </row>
    <row r="357" spans="1:8">
      <c r="A357" s="371">
        <v>70001</v>
      </c>
      <c r="B357" s="372" t="str">
        <f t="shared" si="20"/>
        <v>CC.GRFC018-red</v>
      </c>
      <c r="C357" s="371">
        <f>_xlfn.XLOOKUP(E357,holds!B:B,holds!K:K)+IF('sets &amp; selections'!J20&gt;0,'sets &amp; selections'!J20,0)</f>
        <v>0</v>
      </c>
      <c r="D357" s="371">
        <v>70001</v>
      </c>
      <c r="E357" s="338" t="s">
        <v>188</v>
      </c>
      <c r="F357" s="338" t="s">
        <v>115</v>
      </c>
      <c r="G357" s="338" t="s">
        <v>115</v>
      </c>
      <c r="H357" s="403"/>
    </row>
    <row r="358" spans="1:8">
      <c r="A358" s="371">
        <v>70001</v>
      </c>
      <c r="B358" s="372" t="str">
        <f t="shared" si="20"/>
        <v>CC.GRFC019-red</v>
      </c>
      <c r="C358" s="371">
        <f>_xlfn.XLOOKUP(E358,holds!B:B,holds!K:K)+IF('sets &amp; selections'!J20&gt;0,'sets &amp; selections'!J20,0)</f>
        <v>0</v>
      </c>
      <c r="D358" s="371">
        <v>70001</v>
      </c>
      <c r="E358" s="338" t="s">
        <v>186</v>
      </c>
      <c r="F358" s="338" t="s">
        <v>115</v>
      </c>
      <c r="G358" s="338" t="s">
        <v>115</v>
      </c>
      <c r="H358" s="403"/>
    </row>
    <row r="359" spans="1:8">
      <c r="A359" s="373">
        <v>70001</v>
      </c>
      <c r="B359" s="374" t="str">
        <f t="shared" si="20"/>
        <v>CC.GRFC001-purple</v>
      </c>
      <c r="C359" s="373" cm="1">
        <f t="array" ref="C359">_xlfn.XLOOKUP(E359,holds!B:B,holds!L:L+holds!M:M+holds!N:N)+IF('sets &amp; selections'!K20&gt;0+'sets &amp; selections'!L20&gt;0+'sets &amp; selections'!M20&gt;0,'sets &amp; selections'!K20+'sets &amp; selections'!L20+'sets &amp; selections'!M20,0)</f>
        <v>0</v>
      </c>
      <c r="D359" s="373">
        <v>70001</v>
      </c>
      <c r="E359" s="339" t="s">
        <v>180</v>
      </c>
      <c r="F359" s="339" t="s">
        <v>33</v>
      </c>
      <c r="G359" s="339" t="s">
        <v>33</v>
      </c>
      <c r="H359" s="403"/>
    </row>
    <row r="360" spans="1:8">
      <c r="A360" s="373">
        <v>70001</v>
      </c>
      <c r="B360" s="374" t="str">
        <f t="shared" si="20"/>
        <v>CC.GRFC002-purple</v>
      </c>
      <c r="C360" s="373" cm="1">
        <f t="array" ref="C360">_xlfn.XLOOKUP(E360,holds!B:B,holds!L:L+holds!M:M+holds!N:N)+IF('sets &amp; selections'!K20&gt;0+'sets &amp; selections'!L20&gt;0+'sets &amp; selections'!M20&gt;0,'sets &amp; selections'!K20+'sets &amp; selections'!L20+'sets &amp; selections'!M20,0)</f>
        <v>0</v>
      </c>
      <c r="D360" s="373">
        <v>70001</v>
      </c>
      <c r="E360" s="339" t="s">
        <v>182</v>
      </c>
      <c r="F360" s="339" t="s">
        <v>33</v>
      </c>
      <c r="G360" s="339" t="s">
        <v>33</v>
      </c>
      <c r="H360" s="403"/>
    </row>
    <row r="361" spans="1:8">
      <c r="A361" s="373">
        <v>70001</v>
      </c>
      <c r="B361" s="374" t="str">
        <f t="shared" si="20"/>
        <v>CC.GRFC003-purple</v>
      </c>
      <c r="C361" s="373" cm="1">
        <f t="array" ref="C361">_xlfn.XLOOKUP(E361,holds!B:B,holds!L:L+holds!M:M+holds!N:N)+IF('sets &amp; selections'!K20&gt;0+'sets &amp; selections'!L20&gt;0+'sets &amp; selections'!M20&gt;0,'sets &amp; selections'!K20+'sets &amp; selections'!L20+'sets &amp; selections'!M20,0)</f>
        <v>0</v>
      </c>
      <c r="D361" s="373">
        <v>70001</v>
      </c>
      <c r="E361" s="339" t="s">
        <v>190</v>
      </c>
      <c r="F361" s="339" t="s">
        <v>33</v>
      </c>
      <c r="G361" s="339" t="s">
        <v>33</v>
      </c>
      <c r="H361" s="403"/>
    </row>
    <row r="362" spans="1:8">
      <c r="A362" s="373">
        <v>70001</v>
      </c>
      <c r="B362" s="374" t="str">
        <f t="shared" si="20"/>
        <v>CC.GRFC004-purple</v>
      </c>
      <c r="C362" s="373" cm="1">
        <f t="array" ref="C362">_xlfn.XLOOKUP(E362,holds!B:B,holds!L:L+holds!M:M+holds!N:N)+IF('sets &amp; selections'!K20&gt;0+'sets &amp; selections'!L20&gt;0+'sets &amp; selections'!M20&gt;0,'sets &amp; selections'!K20+'sets &amp; selections'!L20+'sets &amp; selections'!M20,0)</f>
        <v>0</v>
      </c>
      <c r="D362" s="373">
        <v>70001</v>
      </c>
      <c r="E362" s="339" t="s">
        <v>192</v>
      </c>
      <c r="F362" s="339" t="s">
        <v>33</v>
      </c>
      <c r="G362" s="339" t="s">
        <v>33</v>
      </c>
      <c r="H362" s="403"/>
    </row>
    <row r="363" spans="1:8">
      <c r="A363" s="373">
        <v>70001</v>
      </c>
      <c r="B363" s="374" t="str">
        <f t="shared" si="20"/>
        <v>CC.GRFC005-purple</v>
      </c>
      <c r="C363" s="373" cm="1">
        <f t="array" ref="C363">_xlfn.XLOOKUP(E363,holds!B:B,holds!L:L+holds!M:M+holds!N:N)+IF('sets &amp; selections'!K20&gt;0+'sets &amp; selections'!L20&gt;0+'sets &amp; selections'!M20&gt;0,'sets &amp; selections'!K20+'sets &amp; selections'!L20+'sets &amp; selections'!M20,0)</f>
        <v>0</v>
      </c>
      <c r="D363" s="373">
        <v>70001</v>
      </c>
      <c r="E363" s="339" t="s">
        <v>194</v>
      </c>
      <c r="F363" s="339" t="s">
        <v>33</v>
      </c>
      <c r="G363" s="339" t="s">
        <v>33</v>
      </c>
      <c r="H363" s="403"/>
    </row>
    <row r="364" spans="1:8">
      <c r="A364" s="373">
        <v>70001</v>
      </c>
      <c r="B364" s="374" t="str">
        <f t="shared" si="20"/>
        <v>CC.GRFC006-purple</v>
      </c>
      <c r="C364" s="373" cm="1">
        <f t="array" ref="C364">_xlfn.XLOOKUP(E364,holds!B:B,holds!L:L+holds!M:M+holds!N:N)+IF('sets &amp; selections'!K20&gt;0+'sets &amp; selections'!L20&gt;0+'sets &amp; selections'!M20&gt;0,'sets &amp; selections'!K20+'sets &amp; selections'!L20+'sets &amp; selections'!M20,0)</f>
        <v>0</v>
      </c>
      <c r="D364" s="373">
        <v>70001</v>
      </c>
      <c r="E364" s="339" t="s">
        <v>196</v>
      </c>
      <c r="F364" s="339" t="s">
        <v>33</v>
      </c>
      <c r="G364" s="339" t="s">
        <v>33</v>
      </c>
      <c r="H364" s="403"/>
    </row>
    <row r="365" spans="1:8">
      <c r="A365" s="373">
        <v>70001</v>
      </c>
      <c r="B365" s="374" t="str">
        <f t="shared" si="20"/>
        <v>CC.GRFC007-purple</v>
      </c>
      <c r="C365" s="373" cm="1">
        <f t="array" ref="C365">_xlfn.XLOOKUP(E365,holds!B:B,holds!L:L+holds!M:M+holds!N:N)+IF('sets &amp; selections'!K20&gt;0+'sets &amp; selections'!L20&gt;0+'sets &amp; selections'!M20&gt;0,'sets &amp; selections'!K20+'sets &amp; selections'!L20+'sets &amp; selections'!M20,0)</f>
        <v>0</v>
      </c>
      <c r="D365" s="373">
        <v>70001</v>
      </c>
      <c r="E365" s="339" t="s">
        <v>198</v>
      </c>
      <c r="F365" s="339" t="s">
        <v>33</v>
      </c>
      <c r="G365" s="339" t="s">
        <v>33</v>
      </c>
      <c r="H365" s="403"/>
    </row>
    <row r="366" spans="1:8">
      <c r="A366" s="373">
        <v>70001</v>
      </c>
      <c r="B366" s="374" t="str">
        <f t="shared" si="20"/>
        <v>CC.GRFC008-purple</v>
      </c>
      <c r="C366" s="373" cm="1">
        <f t="array" ref="C366">_xlfn.XLOOKUP(E366,holds!B:B,holds!L:L+holds!M:M+holds!N:N)+IF('sets &amp; selections'!K20&gt;0+'sets &amp; selections'!L20&gt;0+'sets &amp; selections'!M20&gt;0,'sets &amp; selections'!K20+'sets &amp; selections'!L20+'sets &amp; selections'!M20,0)</f>
        <v>0</v>
      </c>
      <c r="D366" s="373">
        <v>70001</v>
      </c>
      <c r="E366" s="339" t="s">
        <v>200</v>
      </c>
      <c r="F366" s="339" t="s">
        <v>33</v>
      </c>
      <c r="G366" s="339" t="s">
        <v>33</v>
      </c>
      <c r="H366" s="403"/>
    </row>
    <row r="367" spans="1:8">
      <c r="A367" s="373">
        <v>70001</v>
      </c>
      <c r="B367" s="374" t="str">
        <f t="shared" si="20"/>
        <v>CC.GRFC009-purple</v>
      </c>
      <c r="C367" s="373" cm="1">
        <f t="array" ref="C367">_xlfn.XLOOKUP(E367,holds!B:B,holds!L:L+holds!M:M+holds!N:N)+IF('sets &amp; selections'!K20&gt;0+'sets &amp; selections'!L20&gt;0+'sets &amp; selections'!M20&gt;0,'sets &amp; selections'!K20+'sets &amp; selections'!L20+'sets &amp; selections'!M20,0)</f>
        <v>0</v>
      </c>
      <c r="D367" s="373">
        <v>70001</v>
      </c>
      <c r="E367" s="339" t="s">
        <v>202</v>
      </c>
      <c r="F367" s="339" t="s">
        <v>33</v>
      </c>
      <c r="G367" s="339" t="s">
        <v>33</v>
      </c>
      <c r="H367" s="403"/>
    </row>
    <row r="368" spans="1:8">
      <c r="A368" s="373">
        <v>70001</v>
      </c>
      <c r="B368" s="374" t="str">
        <f t="shared" si="20"/>
        <v>CC.GRFC010-purple</v>
      </c>
      <c r="C368" s="373" cm="1">
        <f t="array" ref="C368">_xlfn.XLOOKUP(E368,holds!B:B,holds!L:L+holds!M:M+holds!N:N)+IF('sets &amp; selections'!K20&gt;0+'sets &amp; selections'!L20&gt;0+'sets &amp; selections'!M20&gt;0,'sets &amp; selections'!K20+'sets &amp; selections'!L20+'sets &amp; selections'!M20,0)</f>
        <v>0</v>
      </c>
      <c r="D368" s="373">
        <v>70001</v>
      </c>
      <c r="E368" s="339" t="s">
        <v>204</v>
      </c>
      <c r="F368" s="339" t="s">
        <v>33</v>
      </c>
      <c r="G368" s="339" t="s">
        <v>33</v>
      </c>
      <c r="H368" s="403"/>
    </row>
    <row r="369" spans="1:8">
      <c r="A369" s="373">
        <v>70001</v>
      </c>
      <c r="B369" s="374" t="str">
        <f t="shared" si="20"/>
        <v>CC.GRFC011-purple</v>
      </c>
      <c r="C369" s="373" cm="1">
        <f t="array" ref="C369">_xlfn.XLOOKUP(E369,holds!B:B,holds!L:L+holds!M:M+holds!N:N)+IF('sets &amp; selections'!K20&gt;0+'sets &amp; selections'!L20&gt;0+'sets &amp; selections'!M20&gt;0,'sets &amp; selections'!K20+'sets &amp; selections'!L20+'sets &amp; selections'!M20,0)</f>
        <v>0</v>
      </c>
      <c r="D369" s="373">
        <v>70001</v>
      </c>
      <c r="E369" s="339" t="s">
        <v>206</v>
      </c>
      <c r="F369" s="339" t="s">
        <v>33</v>
      </c>
      <c r="G369" s="339" t="s">
        <v>33</v>
      </c>
      <c r="H369" s="403"/>
    </row>
    <row r="370" spans="1:8">
      <c r="A370" s="373">
        <v>70001</v>
      </c>
      <c r="B370" s="374" t="str">
        <f t="shared" si="20"/>
        <v>CC.GRFC012-purple</v>
      </c>
      <c r="C370" s="373" cm="1">
        <f t="array" ref="C370">_xlfn.XLOOKUP(E370,holds!B:B,holds!L:L+holds!M:M+holds!N:N)+IF('sets &amp; selections'!K20&gt;0+'sets &amp; selections'!L20&gt;0+'sets &amp; selections'!M20&gt;0,'sets &amp; selections'!K20+'sets &amp; selections'!L20+'sets &amp; selections'!M20,0)</f>
        <v>0</v>
      </c>
      <c r="D370" s="373">
        <v>70001</v>
      </c>
      <c r="E370" s="339" t="s">
        <v>208</v>
      </c>
      <c r="F370" s="339" t="s">
        <v>33</v>
      </c>
      <c r="G370" s="339" t="s">
        <v>33</v>
      </c>
      <c r="H370" s="403"/>
    </row>
    <row r="371" spans="1:8">
      <c r="A371" s="373">
        <v>70001</v>
      </c>
      <c r="B371" s="374" t="str">
        <f t="shared" si="20"/>
        <v>CC.GRFC013-purple</v>
      </c>
      <c r="C371" s="373" cm="1">
        <f t="array" ref="C371">_xlfn.XLOOKUP(E371,holds!B:B,holds!L:L+holds!M:M+holds!N:N)+IF('sets &amp; selections'!K20&gt;0+'sets &amp; selections'!L20&gt;0+'sets &amp; selections'!M20&gt;0,'sets &amp; selections'!K20+'sets &amp; selections'!L20+'sets &amp; selections'!M20,0)</f>
        <v>0</v>
      </c>
      <c r="D371" s="373">
        <v>70001</v>
      </c>
      <c r="E371" s="339" t="s">
        <v>210</v>
      </c>
      <c r="F371" s="339" t="s">
        <v>33</v>
      </c>
      <c r="G371" s="339" t="s">
        <v>33</v>
      </c>
      <c r="H371" s="403"/>
    </row>
    <row r="372" spans="1:8">
      <c r="A372" s="373">
        <v>70001</v>
      </c>
      <c r="B372" s="374" t="str">
        <f t="shared" si="20"/>
        <v>CC.GRFC014-purple</v>
      </c>
      <c r="C372" s="373" cm="1">
        <f t="array" ref="C372">_xlfn.XLOOKUP(E372,holds!B:B,holds!L:L+holds!M:M+holds!N:N)+IF('sets &amp; selections'!K20&gt;0+'sets &amp; selections'!L20&gt;0+'sets &amp; selections'!M20&gt;0,'sets &amp; selections'!K20+'sets &amp; selections'!L20+'sets &amp; selections'!M20,0)</f>
        <v>0</v>
      </c>
      <c r="D372" s="373">
        <v>70001</v>
      </c>
      <c r="E372" s="339" t="s">
        <v>212</v>
      </c>
      <c r="F372" s="339" t="s">
        <v>33</v>
      </c>
      <c r="G372" s="339" t="s">
        <v>33</v>
      </c>
      <c r="H372" s="403"/>
    </row>
    <row r="373" spans="1:8">
      <c r="A373" s="373">
        <v>70001</v>
      </c>
      <c r="B373" s="374" t="str">
        <f t="shared" si="20"/>
        <v>CC.GRFC015-purple</v>
      </c>
      <c r="C373" s="373" cm="1">
        <f t="array" ref="C373">_xlfn.XLOOKUP(E373,holds!B:B,holds!L:L+holds!M:M+holds!N:N)+IF('sets &amp; selections'!K20&gt;0+'sets &amp; selections'!L20&gt;0+'sets &amp; selections'!M20&gt;0,'sets &amp; selections'!K20+'sets &amp; selections'!L20+'sets &amp; selections'!M20,0)</f>
        <v>0</v>
      </c>
      <c r="D373" s="373">
        <v>70001</v>
      </c>
      <c r="E373" s="339" t="s">
        <v>215</v>
      </c>
      <c r="F373" s="339" t="s">
        <v>33</v>
      </c>
      <c r="G373" s="339" t="s">
        <v>33</v>
      </c>
      <c r="H373" s="403"/>
    </row>
    <row r="374" spans="1:8">
      <c r="A374" s="373">
        <v>70001</v>
      </c>
      <c r="B374" s="374" t="str">
        <f t="shared" si="20"/>
        <v>CC.GRFC016-purple</v>
      </c>
      <c r="C374" s="373" cm="1">
        <f t="array" ref="C374">_xlfn.XLOOKUP(E374,holds!B:B,holds!L:L+holds!M:M+holds!N:N)+IF('sets &amp; selections'!K20&gt;0+'sets &amp; selections'!L20&gt;0+'sets &amp; selections'!M20&gt;0,'sets &amp; selections'!K20+'sets &amp; selections'!L20+'sets &amp; selections'!M20,0)</f>
        <v>0</v>
      </c>
      <c r="D374" s="373">
        <v>70001</v>
      </c>
      <c r="E374" s="339" t="s">
        <v>217</v>
      </c>
      <c r="F374" s="339" t="s">
        <v>33</v>
      </c>
      <c r="G374" s="339" t="s">
        <v>33</v>
      </c>
      <c r="H374" s="403"/>
    </row>
    <row r="375" spans="1:8">
      <c r="A375" s="373">
        <v>70001</v>
      </c>
      <c r="B375" s="374" t="str">
        <f t="shared" si="20"/>
        <v>CC.GRFC017-purple</v>
      </c>
      <c r="C375" s="373" cm="1">
        <f t="array" ref="C375">_xlfn.XLOOKUP(E375,holds!B:B,holds!L:L+holds!M:M+holds!N:N)+IF('sets &amp; selections'!K20&gt;0+'sets &amp; selections'!L20&gt;0+'sets &amp; selections'!M20&gt;0,'sets &amp; selections'!K20+'sets &amp; selections'!L20+'sets &amp; selections'!M20,0)</f>
        <v>0</v>
      </c>
      <c r="D375" s="373">
        <v>70001</v>
      </c>
      <c r="E375" s="339" t="s">
        <v>184</v>
      </c>
      <c r="F375" s="339" t="s">
        <v>33</v>
      </c>
      <c r="G375" s="339" t="s">
        <v>33</v>
      </c>
      <c r="H375" s="403"/>
    </row>
    <row r="376" spans="1:8">
      <c r="A376" s="373">
        <v>70001</v>
      </c>
      <c r="B376" s="374" t="str">
        <f t="shared" si="20"/>
        <v>CC.GRFC018-purple</v>
      </c>
      <c r="C376" s="373" cm="1">
        <f t="array" ref="C376">_xlfn.XLOOKUP(E376,holds!B:B,holds!L:L+holds!M:M+holds!N:N)+IF('sets &amp; selections'!K20&gt;0+'sets &amp; selections'!L20&gt;0+'sets &amp; selections'!M20&gt;0,'sets &amp; selections'!K20+'sets &amp; selections'!L20+'sets &amp; selections'!M20,0)</f>
        <v>0</v>
      </c>
      <c r="D376" s="373">
        <v>70001</v>
      </c>
      <c r="E376" s="339" t="s">
        <v>188</v>
      </c>
      <c r="F376" s="339" t="s">
        <v>33</v>
      </c>
      <c r="G376" s="339" t="s">
        <v>33</v>
      </c>
      <c r="H376" s="403"/>
    </row>
    <row r="377" spans="1:8">
      <c r="A377" s="373">
        <v>70001</v>
      </c>
      <c r="B377" s="374" t="str">
        <f t="shared" si="20"/>
        <v>CC.GRFC019-purple</v>
      </c>
      <c r="C377" s="373" cm="1">
        <f t="array" ref="C377">_xlfn.XLOOKUP(E377,holds!B:B,holds!L:L+holds!M:M+holds!N:N)+IF('sets &amp; selections'!K20&gt;0+'sets &amp; selections'!L20&gt;0+'sets &amp; selections'!M20&gt;0,'sets &amp; selections'!K20+'sets &amp; selections'!L20+'sets &amp; selections'!M20,0)</f>
        <v>0</v>
      </c>
      <c r="D377" s="373">
        <v>70001</v>
      </c>
      <c r="E377" s="339" t="s">
        <v>186</v>
      </c>
      <c r="F377" s="339" t="s">
        <v>33</v>
      </c>
      <c r="G377" s="339" t="s">
        <v>33</v>
      </c>
      <c r="H377" s="403"/>
    </row>
    <row r="378" spans="1:8">
      <c r="A378" s="375">
        <v>70001</v>
      </c>
      <c r="B378" s="376" t="str">
        <f t="shared" si="20"/>
        <v>CC.GRFC001-blue</v>
      </c>
      <c r="C378" s="375">
        <f>_xlfn.XLOOKUP(E378,holds!B:B,holds!O:O)+IF('sets &amp; selections'!N20&gt;0,'sets &amp; selections'!N20,0)</f>
        <v>0</v>
      </c>
      <c r="D378" s="375">
        <v>70001</v>
      </c>
      <c r="E378" s="377" t="s">
        <v>180</v>
      </c>
      <c r="F378" s="377" t="s">
        <v>116</v>
      </c>
      <c r="G378" s="377" t="s">
        <v>116</v>
      </c>
      <c r="H378" s="403"/>
    </row>
    <row r="379" spans="1:8">
      <c r="A379" s="375">
        <v>70001</v>
      </c>
      <c r="B379" s="376" t="str">
        <f t="shared" si="20"/>
        <v>CC.GRFC002-blue</v>
      </c>
      <c r="C379" s="375">
        <f>_xlfn.XLOOKUP(E379,holds!B:B,holds!O:O)+IF('sets &amp; selections'!N20&gt;0,'sets &amp; selections'!N20,0)</f>
        <v>0</v>
      </c>
      <c r="D379" s="375">
        <v>70001</v>
      </c>
      <c r="E379" s="377" t="s">
        <v>182</v>
      </c>
      <c r="F379" s="377" t="s">
        <v>116</v>
      </c>
      <c r="G379" s="377" t="s">
        <v>116</v>
      </c>
      <c r="H379" s="403"/>
    </row>
    <row r="380" spans="1:8">
      <c r="A380" s="375">
        <v>70001</v>
      </c>
      <c r="B380" s="376" t="str">
        <f t="shared" si="20"/>
        <v>CC.GRFC003-blue</v>
      </c>
      <c r="C380" s="375">
        <f>_xlfn.XLOOKUP(E380,holds!B:B,holds!O:O)+IF('sets &amp; selections'!N20&gt;0,'sets &amp; selections'!N20,0)</f>
        <v>0</v>
      </c>
      <c r="D380" s="375">
        <v>70001</v>
      </c>
      <c r="E380" s="377" t="s">
        <v>190</v>
      </c>
      <c r="F380" s="377" t="s">
        <v>116</v>
      </c>
      <c r="G380" s="377" t="s">
        <v>116</v>
      </c>
      <c r="H380" s="403"/>
    </row>
    <row r="381" spans="1:8">
      <c r="A381" s="375">
        <v>70001</v>
      </c>
      <c r="B381" s="376" t="str">
        <f t="shared" si="20"/>
        <v>CC.GRFC004-blue</v>
      </c>
      <c r="C381" s="375">
        <f>_xlfn.XLOOKUP(E381,holds!B:B,holds!O:O)+IF('sets &amp; selections'!N20&gt;0,'sets &amp; selections'!N20,0)</f>
        <v>0</v>
      </c>
      <c r="D381" s="375">
        <v>70001</v>
      </c>
      <c r="E381" s="377" t="s">
        <v>192</v>
      </c>
      <c r="F381" s="377" t="s">
        <v>116</v>
      </c>
      <c r="G381" s="377" t="s">
        <v>116</v>
      </c>
      <c r="H381" s="403"/>
    </row>
    <row r="382" spans="1:8">
      <c r="A382" s="375">
        <v>70001</v>
      </c>
      <c r="B382" s="376" t="str">
        <f t="shared" si="20"/>
        <v>CC.GRFC005-blue</v>
      </c>
      <c r="C382" s="375">
        <f>_xlfn.XLOOKUP(E382,holds!B:B,holds!O:O)+IF('sets &amp; selections'!N20&gt;0,'sets &amp; selections'!N20,0)</f>
        <v>0</v>
      </c>
      <c r="D382" s="375">
        <v>70001</v>
      </c>
      <c r="E382" s="377" t="s">
        <v>194</v>
      </c>
      <c r="F382" s="377" t="s">
        <v>116</v>
      </c>
      <c r="G382" s="377" t="s">
        <v>116</v>
      </c>
      <c r="H382" s="403"/>
    </row>
    <row r="383" spans="1:8">
      <c r="A383" s="375">
        <v>70001</v>
      </c>
      <c r="B383" s="376" t="str">
        <f t="shared" si="20"/>
        <v>CC.GRFC006-blue</v>
      </c>
      <c r="C383" s="375">
        <f>_xlfn.XLOOKUP(E383,holds!B:B,holds!O:O)+IF('sets &amp; selections'!N20&gt;0,'sets &amp; selections'!N20,0)</f>
        <v>0</v>
      </c>
      <c r="D383" s="375">
        <v>70001</v>
      </c>
      <c r="E383" s="377" t="s">
        <v>196</v>
      </c>
      <c r="F383" s="377" t="s">
        <v>116</v>
      </c>
      <c r="G383" s="377" t="s">
        <v>116</v>
      </c>
      <c r="H383" s="403"/>
    </row>
    <row r="384" spans="1:8">
      <c r="A384" s="375">
        <v>70001</v>
      </c>
      <c r="B384" s="376" t="str">
        <f t="shared" si="20"/>
        <v>CC.GRFC007-blue</v>
      </c>
      <c r="C384" s="375">
        <f>_xlfn.XLOOKUP(E384,holds!B:B,holds!O:O)+IF('sets &amp; selections'!N20&gt;0,'sets &amp; selections'!N20,0)</f>
        <v>0</v>
      </c>
      <c r="D384" s="375">
        <v>70001</v>
      </c>
      <c r="E384" s="377" t="s">
        <v>198</v>
      </c>
      <c r="F384" s="377" t="s">
        <v>116</v>
      </c>
      <c r="G384" s="377" t="s">
        <v>116</v>
      </c>
      <c r="H384" s="403"/>
    </row>
    <row r="385" spans="1:8">
      <c r="A385" s="375">
        <v>70001</v>
      </c>
      <c r="B385" s="376" t="str">
        <f t="shared" si="20"/>
        <v>CC.GRFC008-blue</v>
      </c>
      <c r="C385" s="375">
        <f>_xlfn.XLOOKUP(E385,holds!B:B,holds!O:O)+IF('sets &amp; selections'!N20&gt;0,'sets &amp; selections'!N20,0)</f>
        <v>0</v>
      </c>
      <c r="D385" s="375">
        <v>70001</v>
      </c>
      <c r="E385" s="377" t="s">
        <v>200</v>
      </c>
      <c r="F385" s="377" t="s">
        <v>116</v>
      </c>
      <c r="G385" s="377" t="s">
        <v>116</v>
      </c>
      <c r="H385" s="403"/>
    </row>
    <row r="386" spans="1:8">
      <c r="A386" s="375">
        <v>70001</v>
      </c>
      <c r="B386" s="376" t="str">
        <f t="shared" si="20"/>
        <v>CC.GRFC009-blue</v>
      </c>
      <c r="C386" s="375">
        <f>_xlfn.XLOOKUP(E386,holds!B:B,holds!O:O)+IF('sets &amp; selections'!N20&gt;0,'sets &amp; selections'!N20,0)</f>
        <v>0</v>
      </c>
      <c r="D386" s="375">
        <v>70001</v>
      </c>
      <c r="E386" s="377" t="s">
        <v>202</v>
      </c>
      <c r="F386" s="377" t="s">
        <v>116</v>
      </c>
      <c r="G386" s="377" t="s">
        <v>116</v>
      </c>
      <c r="H386" s="403"/>
    </row>
    <row r="387" spans="1:8">
      <c r="A387" s="375">
        <v>70001</v>
      </c>
      <c r="B387" s="376" t="str">
        <f t="shared" ref="B387:B450" si="21">E387&amp;"-"&amp;F387</f>
        <v>CC.GRFC010-blue</v>
      </c>
      <c r="C387" s="375">
        <f>_xlfn.XLOOKUP(E387,holds!B:B,holds!O:O)+IF('sets &amp; selections'!N20&gt;0,'sets &amp; selections'!N20,0)</f>
        <v>0</v>
      </c>
      <c r="D387" s="375">
        <v>70001</v>
      </c>
      <c r="E387" s="377" t="s">
        <v>204</v>
      </c>
      <c r="F387" s="377" t="s">
        <v>116</v>
      </c>
      <c r="G387" s="377" t="s">
        <v>116</v>
      </c>
      <c r="H387" s="403"/>
    </row>
    <row r="388" spans="1:8">
      <c r="A388" s="375">
        <v>70001</v>
      </c>
      <c r="B388" s="376" t="str">
        <f t="shared" si="21"/>
        <v>CC.GRFC011-blue</v>
      </c>
      <c r="C388" s="375">
        <f>_xlfn.XLOOKUP(E388,holds!B:B,holds!O:O)+IF('sets &amp; selections'!N20&gt;0,'sets &amp; selections'!N20,0)</f>
        <v>0</v>
      </c>
      <c r="D388" s="375">
        <v>70001</v>
      </c>
      <c r="E388" s="377" t="s">
        <v>206</v>
      </c>
      <c r="F388" s="377" t="s">
        <v>116</v>
      </c>
      <c r="G388" s="377" t="s">
        <v>116</v>
      </c>
      <c r="H388" s="403"/>
    </row>
    <row r="389" spans="1:8">
      <c r="A389" s="375">
        <v>70001</v>
      </c>
      <c r="B389" s="376" t="str">
        <f t="shared" si="21"/>
        <v>CC.GRFC012-blue</v>
      </c>
      <c r="C389" s="375">
        <f>_xlfn.XLOOKUP(E389,holds!B:B,holds!O:O)+IF('sets &amp; selections'!N20&gt;0,'sets &amp; selections'!N20,0)</f>
        <v>0</v>
      </c>
      <c r="D389" s="375">
        <v>70001</v>
      </c>
      <c r="E389" s="377" t="s">
        <v>208</v>
      </c>
      <c r="F389" s="377" t="s">
        <v>116</v>
      </c>
      <c r="G389" s="377" t="s">
        <v>116</v>
      </c>
      <c r="H389" s="403"/>
    </row>
    <row r="390" spans="1:8">
      <c r="A390" s="375">
        <v>70001</v>
      </c>
      <c r="B390" s="376" t="str">
        <f t="shared" si="21"/>
        <v>CC.GRFC013-blue</v>
      </c>
      <c r="C390" s="375">
        <f>_xlfn.XLOOKUP(E390,holds!B:B,holds!O:O)+IF('sets &amp; selections'!N20&gt;0,'sets &amp; selections'!N20,0)</f>
        <v>0</v>
      </c>
      <c r="D390" s="375">
        <v>70001</v>
      </c>
      <c r="E390" s="377" t="s">
        <v>210</v>
      </c>
      <c r="F390" s="377" t="s">
        <v>116</v>
      </c>
      <c r="G390" s="377" t="s">
        <v>116</v>
      </c>
      <c r="H390" s="403"/>
    </row>
    <row r="391" spans="1:8">
      <c r="A391" s="375">
        <v>70001</v>
      </c>
      <c r="B391" s="376" t="str">
        <f t="shared" si="21"/>
        <v>CC.GRFC014-blue</v>
      </c>
      <c r="C391" s="375">
        <f>_xlfn.XLOOKUP(E391,holds!B:B,holds!O:O)+IF('sets &amp; selections'!N20&gt;0,'sets &amp; selections'!N20,0)</f>
        <v>0</v>
      </c>
      <c r="D391" s="375">
        <v>70001</v>
      </c>
      <c r="E391" s="377" t="s">
        <v>212</v>
      </c>
      <c r="F391" s="377" t="s">
        <v>116</v>
      </c>
      <c r="G391" s="377" t="s">
        <v>116</v>
      </c>
      <c r="H391" s="403"/>
    </row>
    <row r="392" spans="1:8">
      <c r="A392" s="375">
        <v>70001</v>
      </c>
      <c r="B392" s="376" t="str">
        <f t="shared" si="21"/>
        <v>CC.GRFC015-blue</v>
      </c>
      <c r="C392" s="375">
        <f>_xlfn.XLOOKUP(E392,holds!B:B,holds!O:O)+IF('sets &amp; selections'!N20&gt;0,'sets &amp; selections'!N20,0)</f>
        <v>0</v>
      </c>
      <c r="D392" s="375">
        <v>70001</v>
      </c>
      <c r="E392" s="377" t="s">
        <v>215</v>
      </c>
      <c r="F392" s="377" t="s">
        <v>116</v>
      </c>
      <c r="G392" s="377" t="s">
        <v>116</v>
      </c>
      <c r="H392" s="403"/>
    </row>
    <row r="393" spans="1:8">
      <c r="A393" s="375">
        <v>70001</v>
      </c>
      <c r="B393" s="376" t="str">
        <f t="shared" si="21"/>
        <v>CC.GRFC016-blue</v>
      </c>
      <c r="C393" s="375">
        <f>_xlfn.XLOOKUP(E393,holds!B:B,holds!O:O)+IF('sets &amp; selections'!N20&gt;0,'sets &amp; selections'!N20,0)</f>
        <v>0</v>
      </c>
      <c r="D393" s="375">
        <v>70001</v>
      </c>
      <c r="E393" s="377" t="s">
        <v>217</v>
      </c>
      <c r="F393" s="377" t="s">
        <v>116</v>
      </c>
      <c r="G393" s="377" t="s">
        <v>116</v>
      </c>
      <c r="H393" s="403"/>
    </row>
    <row r="394" spans="1:8">
      <c r="A394" s="375">
        <v>70001</v>
      </c>
      <c r="B394" s="376" t="str">
        <f t="shared" si="21"/>
        <v>CC.GRFC017-blue</v>
      </c>
      <c r="C394" s="375">
        <f>_xlfn.XLOOKUP(E394,holds!B:B,holds!O:O)+IF('sets &amp; selections'!N20&gt;0,'sets &amp; selections'!N20,0)</f>
        <v>0</v>
      </c>
      <c r="D394" s="375">
        <v>70001</v>
      </c>
      <c r="E394" s="377" t="s">
        <v>184</v>
      </c>
      <c r="F394" s="377" t="s">
        <v>116</v>
      </c>
      <c r="G394" s="377" t="s">
        <v>116</v>
      </c>
      <c r="H394" s="403"/>
    </row>
    <row r="395" spans="1:8">
      <c r="A395" s="375">
        <v>70001</v>
      </c>
      <c r="B395" s="376" t="str">
        <f t="shared" si="21"/>
        <v>CC.GRFC018-blue</v>
      </c>
      <c r="C395" s="375">
        <f>_xlfn.XLOOKUP(E395,holds!B:B,holds!O:O)+IF('sets &amp; selections'!N20&gt;0,'sets &amp; selections'!N20,0)</f>
        <v>0</v>
      </c>
      <c r="D395" s="375">
        <v>70001</v>
      </c>
      <c r="E395" s="377" t="s">
        <v>188</v>
      </c>
      <c r="F395" s="377" t="s">
        <v>116</v>
      </c>
      <c r="G395" s="377" t="s">
        <v>116</v>
      </c>
      <c r="H395" s="403"/>
    </row>
    <row r="396" spans="1:8">
      <c r="A396" s="375">
        <v>70001</v>
      </c>
      <c r="B396" s="376" t="str">
        <f t="shared" si="21"/>
        <v>CC.GRFC019-blue</v>
      </c>
      <c r="C396" s="375">
        <f>_xlfn.XLOOKUP(E396,holds!B:B,holds!O:O)+IF('sets &amp; selections'!N20&gt;0,'sets &amp; selections'!N20,0)</f>
        <v>0</v>
      </c>
      <c r="D396" s="375">
        <v>70001</v>
      </c>
      <c r="E396" s="377" t="s">
        <v>186</v>
      </c>
      <c r="F396" s="377" t="s">
        <v>116</v>
      </c>
      <c r="G396" s="377" t="s">
        <v>116</v>
      </c>
      <c r="H396" s="403"/>
    </row>
    <row r="397" spans="1:8">
      <c r="A397" s="378">
        <v>70001</v>
      </c>
      <c r="B397" s="379" t="str">
        <f t="shared" si="21"/>
        <v>CC.GRFC001-mint</v>
      </c>
      <c r="C397" s="378">
        <f>_xlfn.XLOOKUP(E397,holds!B:B,holds!P:P)+IF('sets &amp; selections'!O20&gt;0,'sets &amp; selections'!O20,0)</f>
        <v>0</v>
      </c>
      <c r="D397" s="378">
        <v>70001</v>
      </c>
      <c r="E397" s="380" t="s">
        <v>180</v>
      </c>
      <c r="F397" s="380" t="s">
        <v>35</v>
      </c>
      <c r="G397" s="380" t="s">
        <v>35</v>
      </c>
      <c r="H397" s="403"/>
    </row>
    <row r="398" spans="1:8">
      <c r="A398" s="378">
        <v>70001</v>
      </c>
      <c r="B398" s="379" t="str">
        <f t="shared" si="21"/>
        <v>CC.GRFC002-mint</v>
      </c>
      <c r="C398" s="378">
        <f>_xlfn.XLOOKUP(E398,holds!B:B,holds!P:P)+IF('sets &amp; selections'!O20&gt;0,'sets &amp; selections'!O20,0)</f>
        <v>0</v>
      </c>
      <c r="D398" s="378">
        <v>70001</v>
      </c>
      <c r="E398" s="380" t="s">
        <v>182</v>
      </c>
      <c r="F398" s="380" t="s">
        <v>35</v>
      </c>
      <c r="G398" s="380" t="s">
        <v>35</v>
      </c>
      <c r="H398" s="403"/>
    </row>
    <row r="399" spans="1:8">
      <c r="A399" s="378">
        <v>70001</v>
      </c>
      <c r="B399" s="379" t="str">
        <f t="shared" si="21"/>
        <v>CC.GRFC003-mint</v>
      </c>
      <c r="C399" s="378">
        <f>_xlfn.XLOOKUP(E399,holds!B:B,holds!P:P)+IF('sets &amp; selections'!O20&gt;0,'sets &amp; selections'!O20,0)</f>
        <v>0</v>
      </c>
      <c r="D399" s="378">
        <v>70001</v>
      </c>
      <c r="E399" s="380" t="s">
        <v>190</v>
      </c>
      <c r="F399" s="380" t="s">
        <v>35</v>
      </c>
      <c r="G399" s="380" t="s">
        <v>35</v>
      </c>
      <c r="H399" s="403"/>
    </row>
    <row r="400" spans="1:8">
      <c r="A400" s="378">
        <v>70001</v>
      </c>
      <c r="B400" s="379" t="str">
        <f t="shared" si="21"/>
        <v>CC.GRFC004-mint</v>
      </c>
      <c r="C400" s="378">
        <f>_xlfn.XLOOKUP(E400,holds!B:B,holds!P:P)+IF('sets &amp; selections'!O20&gt;0,'sets &amp; selections'!O20,0)</f>
        <v>0</v>
      </c>
      <c r="D400" s="378">
        <v>70001</v>
      </c>
      <c r="E400" s="380" t="s">
        <v>192</v>
      </c>
      <c r="F400" s="380" t="s">
        <v>35</v>
      </c>
      <c r="G400" s="380" t="s">
        <v>35</v>
      </c>
      <c r="H400" s="403"/>
    </row>
    <row r="401" spans="1:8">
      <c r="A401" s="378">
        <v>70001</v>
      </c>
      <c r="B401" s="379" t="str">
        <f t="shared" si="21"/>
        <v>CC.GRFC005-mint</v>
      </c>
      <c r="C401" s="378">
        <f>_xlfn.XLOOKUP(E401,holds!B:B,holds!P:P)+IF('sets &amp; selections'!O20&gt;0,'sets &amp; selections'!O20,0)</f>
        <v>0</v>
      </c>
      <c r="D401" s="378">
        <v>70001</v>
      </c>
      <c r="E401" s="380" t="s">
        <v>194</v>
      </c>
      <c r="F401" s="380" t="s">
        <v>35</v>
      </c>
      <c r="G401" s="380" t="s">
        <v>35</v>
      </c>
      <c r="H401" s="403"/>
    </row>
    <row r="402" spans="1:8">
      <c r="A402" s="378">
        <v>70001</v>
      </c>
      <c r="B402" s="379" t="str">
        <f t="shared" si="21"/>
        <v>CC.GRFC006-mint</v>
      </c>
      <c r="C402" s="378">
        <f>_xlfn.XLOOKUP(E402,holds!B:B,holds!P:P)+IF('sets &amp; selections'!O20&gt;0,'sets &amp; selections'!O20,0)</f>
        <v>0</v>
      </c>
      <c r="D402" s="378">
        <v>70001</v>
      </c>
      <c r="E402" s="380" t="s">
        <v>196</v>
      </c>
      <c r="F402" s="380" t="s">
        <v>35</v>
      </c>
      <c r="G402" s="380" t="s">
        <v>35</v>
      </c>
      <c r="H402" s="403"/>
    </row>
    <row r="403" spans="1:8">
      <c r="A403" s="378">
        <v>70001</v>
      </c>
      <c r="B403" s="379" t="str">
        <f t="shared" si="21"/>
        <v>CC.GRFC007-mint</v>
      </c>
      <c r="C403" s="378">
        <f>_xlfn.XLOOKUP(E403,holds!B:B,holds!P:P)+IF('sets &amp; selections'!O20&gt;0,'sets &amp; selections'!O20,0)</f>
        <v>0</v>
      </c>
      <c r="D403" s="378">
        <v>70001</v>
      </c>
      <c r="E403" s="380" t="s">
        <v>198</v>
      </c>
      <c r="F403" s="380" t="s">
        <v>35</v>
      </c>
      <c r="G403" s="380" t="s">
        <v>35</v>
      </c>
      <c r="H403" s="403"/>
    </row>
    <row r="404" spans="1:8">
      <c r="A404" s="378">
        <v>70001</v>
      </c>
      <c r="B404" s="379" t="str">
        <f t="shared" si="21"/>
        <v>CC.GRFC008-mint</v>
      </c>
      <c r="C404" s="378">
        <f>_xlfn.XLOOKUP(E404,holds!B:B,holds!P:P)+IF('sets &amp; selections'!O20&gt;0,'sets &amp; selections'!O20,0)</f>
        <v>0</v>
      </c>
      <c r="D404" s="378">
        <v>70001</v>
      </c>
      <c r="E404" s="380" t="s">
        <v>200</v>
      </c>
      <c r="F404" s="380" t="s">
        <v>35</v>
      </c>
      <c r="G404" s="380" t="s">
        <v>35</v>
      </c>
      <c r="H404" s="403"/>
    </row>
    <row r="405" spans="1:8">
      <c r="A405" s="378">
        <v>70001</v>
      </c>
      <c r="B405" s="379" t="str">
        <f t="shared" si="21"/>
        <v>CC.GRFC009-mint</v>
      </c>
      <c r="C405" s="378">
        <f>_xlfn.XLOOKUP(E405,holds!B:B,holds!P:P)+IF('sets &amp; selections'!O20&gt;0,'sets &amp; selections'!O20,0)</f>
        <v>0</v>
      </c>
      <c r="D405" s="378">
        <v>70001</v>
      </c>
      <c r="E405" s="380" t="s">
        <v>202</v>
      </c>
      <c r="F405" s="380" t="s">
        <v>35</v>
      </c>
      <c r="G405" s="380" t="s">
        <v>35</v>
      </c>
      <c r="H405" s="403"/>
    </row>
    <row r="406" spans="1:8">
      <c r="A406" s="378">
        <v>70001</v>
      </c>
      <c r="B406" s="379" t="str">
        <f t="shared" si="21"/>
        <v>CC.GRFC010-mint</v>
      </c>
      <c r="C406" s="378">
        <f>_xlfn.XLOOKUP(E406,holds!B:B,holds!P:P)+IF('sets &amp; selections'!O20&gt;0,'sets &amp; selections'!O20,0)</f>
        <v>0</v>
      </c>
      <c r="D406" s="378">
        <v>70001</v>
      </c>
      <c r="E406" s="380" t="s">
        <v>204</v>
      </c>
      <c r="F406" s="380" t="s">
        <v>35</v>
      </c>
      <c r="G406" s="380" t="s">
        <v>35</v>
      </c>
      <c r="H406" s="403"/>
    </row>
    <row r="407" spans="1:8">
      <c r="A407" s="378">
        <v>70001</v>
      </c>
      <c r="B407" s="379" t="str">
        <f t="shared" si="21"/>
        <v>CC.GRFC011-mint</v>
      </c>
      <c r="C407" s="378">
        <f>_xlfn.XLOOKUP(E407,holds!B:B,holds!P:P)+IF('sets &amp; selections'!O20&gt;0,'sets &amp; selections'!O20,0)</f>
        <v>0</v>
      </c>
      <c r="D407" s="378">
        <v>70001</v>
      </c>
      <c r="E407" s="380" t="s">
        <v>206</v>
      </c>
      <c r="F407" s="380" t="s">
        <v>35</v>
      </c>
      <c r="G407" s="380" t="s">
        <v>35</v>
      </c>
      <c r="H407" s="403"/>
    </row>
    <row r="408" spans="1:8">
      <c r="A408" s="378">
        <v>70001</v>
      </c>
      <c r="B408" s="379" t="str">
        <f t="shared" si="21"/>
        <v>CC.GRFC012-mint</v>
      </c>
      <c r="C408" s="378">
        <f>_xlfn.XLOOKUP(E408,holds!B:B,holds!P:P)+IF('sets &amp; selections'!O20&gt;0,'sets &amp; selections'!O20,0)</f>
        <v>0</v>
      </c>
      <c r="D408" s="378">
        <v>70001</v>
      </c>
      <c r="E408" s="380" t="s">
        <v>208</v>
      </c>
      <c r="F408" s="380" t="s">
        <v>35</v>
      </c>
      <c r="G408" s="380" t="s">
        <v>35</v>
      </c>
      <c r="H408" s="403"/>
    </row>
    <row r="409" spans="1:8">
      <c r="A409" s="378">
        <v>70001</v>
      </c>
      <c r="B409" s="379" t="str">
        <f t="shared" si="21"/>
        <v>CC.GRFC013-mint</v>
      </c>
      <c r="C409" s="378">
        <f>_xlfn.XLOOKUP(E409,holds!B:B,holds!P:P)+IF('sets &amp; selections'!O20&gt;0,'sets &amp; selections'!O20,0)</f>
        <v>0</v>
      </c>
      <c r="D409" s="378">
        <v>70001</v>
      </c>
      <c r="E409" s="380" t="s">
        <v>210</v>
      </c>
      <c r="F409" s="380" t="s">
        <v>35</v>
      </c>
      <c r="G409" s="380" t="s">
        <v>35</v>
      </c>
      <c r="H409" s="403"/>
    </row>
    <row r="410" spans="1:8">
      <c r="A410" s="378">
        <v>70001</v>
      </c>
      <c r="B410" s="379" t="str">
        <f t="shared" si="21"/>
        <v>CC.GRFC014-mint</v>
      </c>
      <c r="C410" s="378">
        <f>_xlfn.XLOOKUP(E410,holds!B:B,holds!P:P)+IF('sets &amp; selections'!O20&gt;0,'sets &amp; selections'!O20,0)</f>
        <v>0</v>
      </c>
      <c r="D410" s="378">
        <v>70001</v>
      </c>
      <c r="E410" s="380" t="s">
        <v>212</v>
      </c>
      <c r="F410" s="380" t="s">
        <v>35</v>
      </c>
      <c r="G410" s="380" t="s">
        <v>35</v>
      </c>
      <c r="H410" s="403"/>
    </row>
    <row r="411" spans="1:8">
      <c r="A411" s="378">
        <v>70001</v>
      </c>
      <c r="B411" s="379" t="str">
        <f t="shared" si="21"/>
        <v>CC.GRFC015-mint</v>
      </c>
      <c r="C411" s="378">
        <f>_xlfn.XLOOKUP(E411,holds!B:B,holds!P:P)+IF('sets &amp; selections'!O20&gt;0,'sets &amp; selections'!O20,0)</f>
        <v>0</v>
      </c>
      <c r="D411" s="378">
        <v>70001</v>
      </c>
      <c r="E411" s="380" t="s">
        <v>215</v>
      </c>
      <c r="F411" s="380" t="s">
        <v>35</v>
      </c>
      <c r="G411" s="380" t="s">
        <v>35</v>
      </c>
      <c r="H411" s="403"/>
    </row>
    <row r="412" spans="1:8">
      <c r="A412" s="378">
        <v>70001</v>
      </c>
      <c r="B412" s="379" t="str">
        <f t="shared" si="21"/>
        <v>CC.GRFC016-mint</v>
      </c>
      <c r="C412" s="378">
        <f>_xlfn.XLOOKUP(E412,holds!B:B,holds!P:P)+IF('sets &amp; selections'!O20&gt;0,'sets &amp; selections'!O20,0)</f>
        <v>0</v>
      </c>
      <c r="D412" s="378">
        <v>70001</v>
      </c>
      <c r="E412" s="380" t="s">
        <v>217</v>
      </c>
      <c r="F412" s="380" t="s">
        <v>35</v>
      </c>
      <c r="G412" s="380" t="s">
        <v>35</v>
      </c>
      <c r="H412" s="403"/>
    </row>
    <row r="413" spans="1:8">
      <c r="A413" s="378">
        <v>70001</v>
      </c>
      <c r="B413" s="379" t="str">
        <f t="shared" si="21"/>
        <v>CC.GRFC017-mint</v>
      </c>
      <c r="C413" s="378">
        <f>_xlfn.XLOOKUP(E413,holds!B:B,holds!P:P)+IF('sets &amp; selections'!O20&gt;0,'sets &amp; selections'!O20,0)</f>
        <v>0</v>
      </c>
      <c r="D413" s="378">
        <v>70001</v>
      </c>
      <c r="E413" s="380" t="s">
        <v>184</v>
      </c>
      <c r="F413" s="380" t="s">
        <v>35</v>
      </c>
      <c r="G413" s="380" t="s">
        <v>35</v>
      </c>
      <c r="H413" s="403"/>
    </row>
    <row r="414" spans="1:8">
      <c r="A414" s="378">
        <v>70001</v>
      </c>
      <c r="B414" s="379" t="str">
        <f t="shared" si="21"/>
        <v>CC.GRFC018-mint</v>
      </c>
      <c r="C414" s="378">
        <f>_xlfn.XLOOKUP(E414,holds!B:B,holds!P:P)+IF('sets &amp; selections'!O20&gt;0,'sets &amp; selections'!O20,0)</f>
        <v>0</v>
      </c>
      <c r="D414" s="378">
        <v>70001</v>
      </c>
      <c r="E414" s="380" t="s">
        <v>188</v>
      </c>
      <c r="F414" s="380" t="s">
        <v>35</v>
      </c>
      <c r="G414" s="380" t="s">
        <v>35</v>
      </c>
      <c r="H414" s="403"/>
    </row>
    <row r="415" spans="1:8">
      <c r="A415" s="378">
        <v>70001</v>
      </c>
      <c r="B415" s="379" t="str">
        <f t="shared" si="21"/>
        <v>CC.GRFC019-mint</v>
      </c>
      <c r="C415" s="378">
        <f>_xlfn.XLOOKUP(E415,holds!B:B,holds!P:P)+IF('sets &amp; selections'!O20&gt;0,'sets &amp; selections'!O20,0)</f>
        <v>0</v>
      </c>
      <c r="D415" s="378">
        <v>70001</v>
      </c>
      <c r="E415" s="380" t="s">
        <v>186</v>
      </c>
      <c r="F415" s="380" t="s">
        <v>35</v>
      </c>
      <c r="G415" s="380" t="s">
        <v>35</v>
      </c>
      <c r="H415" s="403"/>
    </row>
    <row r="416" spans="1:8">
      <c r="A416" s="381">
        <v>70001</v>
      </c>
      <c r="B416" s="382" t="str">
        <f t="shared" si="21"/>
        <v>CC.GRFC001-green</v>
      </c>
      <c r="C416" s="381">
        <f>_xlfn.XLOOKUP(E416,holds!B:B,holds!Q:Q)+IF('sets &amp; selections'!P20&gt;0,'sets &amp; selections'!P20,0)</f>
        <v>0</v>
      </c>
      <c r="D416" s="381">
        <v>70001</v>
      </c>
      <c r="E416" s="383" t="s">
        <v>180</v>
      </c>
      <c r="F416" s="383" t="s">
        <v>117</v>
      </c>
      <c r="G416" s="383" t="s">
        <v>117</v>
      </c>
      <c r="H416" s="403"/>
    </row>
    <row r="417" spans="1:8">
      <c r="A417" s="381">
        <v>70001</v>
      </c>
      <c r="B417" s="382" t="str">
        <f t="shared" si="21"/>
        <v>CC.GRFC002-green</v>
      </c>
      <c r="C417" s="381">
        <f>_xlfn.XLOOKUP(E417,holds!B:B,holds!Q:Q)+IF('sets &amp; selections'!P20&gt;0,'sets &amp; selections'!P20,0)</f>
        <v>0</v>
      </c>
      <c r="D417" s="381">
        <v>70001</v>
      </c>
      <c r="E417" s="383" t="s">
        <v>182</v>
      </c>
      <c r="F417" s="383" t="s">
        <v>117</v>
      </c>
      <c r="G417" s="383" t="s">
        <v>117</v>
      </c>
      <c r="H417" s="403"/>
    </row>
    <row r="418" spans="1:8">
      <c r="A418" s="381">
        <v>70001</v>
      </c>
      <c r="B418" s="382" t="str">
        <f t="shared" si="21"/>
        <v>CC.GRFC003-green</v>
      </c>
      <c r="C418" s="381">
        <f>_xlfn.XLOOKUP(E418,holds!B:B,holds!Q:Q)+IF('sets &amp; selections'!P20&gt;0,'sets &amp; selections'!P20,0)</f>
        <v>0</v>
      </c>
      <c r="D418" s="381">
        <v>70001</v>
      </c>
      <c r="E418" s="383" t="s">
        <v>190</v>
      </c>
      <c r="F418" s="383" t="s">
        <v>117</v>
      </c>
      <c r="G418" s="383" t="s">
        <v>117</v>
      </c>
      <c r="H418" s="403"/>
    </row>
    <row r="419" spans="1:8">
      <c r="A419" s="381">
        <v>70001</v>
      </c>
      <c r="B419" s="382" t="str">
        <f t="shared" si="21"/>
        <v>CC.GRFC004-green</v>
      </c>
      <c r="C419" s="381">
        <f>_xlfn.XLOOKUP(E419,holds!B:B,holds!Q:Q)+IF('sets &amp; selections'!P20&gt;0,'sets &amp; selections'!P20,0)</f>
        <v>0</v>
      </c>
      <c r="D419" s="381">
        <v>70001</v>
      </c>
      <c r="E419" s="383" t="s">
        <v>192</v>
      </c>
      <c r="F419" s="383" t="s">
        <v>117</v>
      </c>
      <c r="G419" s="383" t="s">
        <v>117</v>
      </c>
      <c r="H419" s="403"/>
    </row>
    <row r="420" spans="1:8">
      <c r="A420" s="381">
        <v>70001</v>
      </c>
      <c r="B420" s="382" t="str">
        <f t="shared" si="21"/>
        <v>CC.GRFC005-green</v>
      </c>
      <c r="C420" s="381">
        <f>_xlfn.XLOOKUP(E420,holds!B:B,holds!Q:Q)+IF('sets &amp; selections'!P20&gt;0,'sets &amp; selections'!P20,0)</f>
        <v>0</v>
      </c>
      <c r="D420" s="381">
        <v>70001</v>
      </c>
      <c r="E420" s="383" t="s">
        <v>194</v>
      </c>
      <c r="F420" s="383" t="s">
        <v>117</v>
      </c>
      <c r="G420" s="383" t="s">
        <v>117</v>
      </c>
      <c r="H420" s="403"/>
    </row>
    <row r="421" spans="1:8">
      <c r="A421" s="381">
        <v>70001</v>
      </c>
      <c r="B421" s="382" t="str">
        <f t="shared" si="21"/>
        <v>CC.GRFC006-green</v>
      </c>
      <c r="C421" s="381">
        <f>_xlfn.XLOOKUP(E421,holds!B:B,holds!Q:Q)+IF('sets &amp; selections'!P20&gt;0,'sets &amp; selections'!P20,0)</f>
        <v>0</v>
      </c>
      <c r="D421" s="381">
        <v>70001</v>
      </c>
      <c r="E421" s="383" t="s">
        <v>196</v>
      </c>
      <c r="F421" s="383" t="s">
        <v>117</v>
      </c>
      <c r="G421" s="383" t="s">
        <v>117</v>
      </c>
      <c r="H421" s="403"/>
    </row>
    <row r="422" spans="1:8">
      <c r="A422" s="381">
        <v>70001</v>
      </c>
      <c r="B422" s="382" t="str">
        <f t="shared" si="21"/>
        <v>CC.GRFC007-green</v>
      </c>
      <c r="C422" s="381">
        <f>_xlfn.XLOOKUP(E422,holds!B:B,holds!Q:Q)+IF('sets &amp; selections'!P20&gt;0,'sets &amp; selections'!P20,0)</f>
        <v>0</v>
      </c>
      <c r="D422" s="381">
        <v>70001</v>
      </c>
      <c r="E422" s="383" t="s">
        <v>198</v>
      </c>
      <c r="F422" s="383" t="s">
        <v>117</v>
      </c>
      <c r="G422" s="383" t="s">
        <v>117</v>
      </c>
      <c r="H422" s="403"/>
    </row>
    <row r="423" spans="1:8">
      <c r="A423" s="381">
        <v>70001</v>
      </c>
      <c r="B423" s="382" t="str">
        <f t="shared" si="21"/>
        <v>CC.GRFC008-green</v>
      </c>
      <c r="C423" s="381">
        <f>_xlfn.XLOOKUP(E423,holds!B:B,holds!Q:Q)+IF('sets &amp; selections'!P20&gt;0,'sets &amp; selections'!P20,0)</f>
        <v>0</v>
      </c>
      <c r="D423" s="381">
        <v>70001</v>
      </c>
      <c r="E423" s="383" t="s">
        <v>200</v>
      </c>
      <c r="F423" s="383" t="s">
        <v>117</v>
      </c>
      <c r="G423" s="383" t="s">
        <v>117</v>
      </c>
      <c r="H423" s="403"/>
    </row>
    <row r="424" spans="1:8">
      <c r="A424" s="381">
        <v>70001</v>
      </c>
      <c r="B424" s="382" t="str">
        <f t="shared" si="21"/>
        <v>CC.GRFC009-green</v>
      </c>
      <c r="C424" s="381">
        <f>_xlfn.XLOOKUP(E424,holds!B:B,holds!Q:Q)+IF('sets &amp; selections'!P20&gt;0,'sets &amp; selections'!P20,0)</f>
        <v>0</v>
      </c>
      <c r="D424" s="381">
        <v>70001</v>
      </c>
      <c r="E424" s="383" t="s">
        <v>202</v>
      </c>
      <c r="F424" s="383" t="s">
        <v>117</v>
      </c>
      <c r="G424" s="383" t="s">
        <v>117</v>
      </c>
      <c r="H424" s="403"/>
    </row>
    <row r="425" spans="1:8">
      <c r="A425" s="381">
        <v>70001</v>
      </c>
      <c r="B425" s="382" t="str">
        <f t="shared" si="21"/>
        <v>CC.GRFC010-green</v>
      </c>
      <c r="C425" s="381">
        <f>_xlfn.XLOOKUP(E425,holds!B:B,holds!Q:Q)+IF('sets &amp; selections'!P20&gt;0,'sets &amp; selections'!P20,0)</f>
        <v>0</v>
      </c>
      <c r="D425" s="381">
        <v>70001</v>
      </c>
      <c r="E425" s="383" t="s">
        <v>204</v>
      </c>
      <c r="F425" s="383" t="s">
        <v>117</v>
      </c>
      <c r="G425" s="383" t="s">
        <v>117</v>
      </c>
      <c r="H425" s="403"/>
    </row>
    <row r="426" spans="1:8">
      <c r="A426" s="381">
        <v>70001</v>
      </c>
      <c r="B426" s="382" t="str">
        <f t="shared" si="21"/>
        <v>CC.GRFC011-green</v>
      </c>
      <c r="C426" s="381">
        <f>_xlfn.XLOOKUP(E426,holds!B:B,holds!Q:Q)+IF('sets &amp; selections'!P20&gt;0,'sets &amp; selections'!P20,0)</f>
        <v>0</v>
      </c>
      <c r="D426" s="381">
        <v>70001</v>
      </c>
      <c r="E426" s="383" t="s">
        <v>206</v>
      </c>
      <c r="F426" s="383" t="s">
        <v>117</v>
      </c>
      <c r="G426" s="383" t="s">
        <v>117</v>
      </c>
      <c r="H426" s="403"/>
    </row>
    <row r="427" spans="1:8">
      <c r="A427" s="381">
        <v>70001</v>
      </c>
      <c r="B427" s="382" t="str">
        <f t="shared" si="21"/>
        <v>CC.GRFC012-green</v>
      </c>
      <c r="C427" s="381">
        <f>_xlfn.XLOOKUP(E427,holds!B:B,holds!Q:Q)+IF('sets &amp; selections'!P20&gt;0,'sets &amp; selections'!P20,0)</f>
        <v>0</v>
      </c>
      <c r="D427" s="381">
        <v>70001</v>
      </c>
      <c r="E427" s="383" t="s">
        <v>208</v>
      </c>
      <c r="F427" s="383" t="s">
        <v>117</v>
      </c>
      <c r="G427" s="383" t="s">
        <v>117</v>
      </c>
      <c r="H427" s="403"/>
    </row>
    <row r="428" spans="1:8">
      <c r="A428" s="381">
        <v>70001</v>
      </c>
      <c r="B428" s="382" t="str">
        <f t="shared" si="21"/>
        <v>CC.GRFC013-green</v>
      </c>
      <c r="C428" s="381">
        <f>_xlfn.XLOOKUP(E428,holds!B:B,holds!Q:Q)+IF('sets &amp; selections'!P20&gt;0,'sets &amp; selections'!P20,0)</f>
        <v>0</v>
      </c>
      <c r="D428" s="381">
        <v>70001</v>
      </c>
      <c r="E428" s="383" t="s">
        <v>210</v>
      </c>
      <c r="F428" s="383" t="s">
        <v>117</v>
      </c>
      <c r="G428" s="383" t="s">
        <v>117</v>
      </c>
      <c r="H428" s="403"/>
    </row>
    <row r="429" spans="1:8">
      <c r="A429" s="381">
        <v>70001</v>
      </c>
      <c r="B429" s="382" t="str">
        <f t="shared" si="21"/>
        <v>CC.GRFC014-green</v>
      </c>
      <c r="C429" s="381">
        <f>_xlfn.XLOOKUP(E429,holds!B:B,holds!Q:Q)+IF('sets &amp; selections'!P20&gt;0,'sets &amp; selections'!P20,0)</f>
        <v>0</v>
      </c>
      <c r="D429" s="381">
        <v>70001</v>
      </c>
      <c r="E429" s="383" t="s">
        <v>212</v>
      </c>
      <c r="F429" s="383" t="s">
        <v>117</v>
      </c>
      <c r="G429" s="383" t="s">
        <v>117</v>
      </c>
      <c r="H429" s="403"/>
    </row>
    <row r="430" spans="1:8">
      <c r="A430" s="381">
        <v>70001</v>
      </c>
      <c r="B430" s="382" t="str">
        <f t="shared" si="21"/>
        <v>CC.GRFC015-green</v>
      </c>
      <c r="C430" s="381">
        <f>_xlfn.XLOOKUP(E430,holds!B:B,holds!Q:Q)+IF('sets &amp; selections'!P20&gt;0,'sets &amp; selections'!P20,0)</f>
        <v>0</v>
      </c>
      <c r="D430" s="381">
        <v>70001</v>
      </c>
      <c r="E430" s="383" t="s">
        <v>215</v>
      </c>
      <c r="F430" s="383" t="s">
        <v>117</v>
      </c>
      <c r="G430" s="383" t="s">
        <v>117</v>
      </c>
      <c r="H430" s="403"/>
    </row>
    <row r="431" spans="1:8">
      <c r="A431" s="381">
        <v>70001</v>
      </c>
      <c r="B431" s="382" t="str">
        <f t="shared" si="21"/>
        <v>CC.GRFC016-green</v>
      </c>
      <c r="C431" s="381">
        <f>_xlfn.XLOOKUP(E431,holds!B:B,holds!Q:Q)+IF('sets &amp; selections'!P20&gt;0,'sets &amp; selections'!P20,0)</f>
        <v>0</v>
      </c>
      <c r="D431" s="381">
        <v>70001</v>
      </c>
      <c r="E431" s="383" t="s">
        <v>217</v>
      </c>
      <c r="F431" s="383" t="s">
        <v>117</v>
      </c>
      <c r="G431" s="383" t="s">
        <v>117</v>
      </c>
      <c r="H431" s="403"/>
    </row>
    <row r="432" spans="1:8">
      <c r="A432" s="381">
        <v>70001</v>
      </c>
      <c r="B432" s="382" t="str">
        <f t="shared" si="21"/>
        <v>CC.GRFC017-green</v>
      </c>
      <c r="C432" s="381">
        <f>_xlfn.XLOOKUP(E432,holds!B:B,holds!Q:Q)+IF('sets &amp; selections'!P20&gt;0,'sets &amp; selections'!P20,0)</f>
        <v>0</v>
      </c>
      <c r="D432" s="381">
        <v>70001</v>
      </c>
      <c r="E432" s="383" t="s">
        <v>184</v>
      </c>
      <c r="F432" s="383" t="s">
        <v>117</v>
      </c>
      <c r="G432" s="383" t="s">
        <v>117</v>
      </c>
      <c r="H432" s="403"/>
    </row>
    <row r="433" spans="1:8">
      <c r="A433" s="381">
        <v>70001</v>
      </c>
      <c r="B433" s="382" t="str">
        <f t="shared" si="21"/>
        <v>CC.GRFC018-green</v>
      </c>
      <c r="C433" s="381">
        <f>_xlfn.XLOOKUP(E433,holds!B:B,holds!Q:Q)+IF('sets &amp; selections'!P20&gt;0,'sets &amp; selections'!P20,0)</f>
        <v>0</v>
      </c>
      <c r="D433" s="381">
        <v>70001</v>
      </c>
      <c r="E433" s="383" t="s">
        <v>188</v>
      </c>
      <c r="F433" s="383" t="s">
        <v>117</v>
      </c>
      <c r="G433" s="383" t="s">
        <v>117</v>
      </c>
      <c r="H433" s="403"/>
    </row>
    <row r="434" spans="1:8">
      <c r="A434" s="381">
        <v>70001</v>
      </c>
      <c r="B434" s="382" t="str">
        <f t="shared" si="21"/>
        <v>CC.GRFC019-green</v>
      </c>
      <c r="C434" s="381">
        <f>_xlfn.XLOOKUP(E434,holds!B:B,holds!Q:Q)+IF('sets &amp; selections'!P20&gt;0,'sets &amp; selections'!P20,0)</f>
        <v>0</v>
      </c>
      <c r="D434" s="381">
        <v>70001</v>
      </c>
      <c r="E434" s="383" t="s">
        <v>186</v>
      </c>
      <c r="F434" s="383" t="s">
        <v>117</v>
      </c>
      <c r="G434" s="383" t="s">
        <v>117</v>
      </c>
      <c r="H434" s="403"/>
    </row>
    <row r="435" spans="1:8">
      <c r="A435" s="384">
        <v>70001</v>
      </c>
      <c r="B435" s="385" t="str">
        <f t="shared" si="21"/>
        <v>CC.GRFC001-grey</v>
      </c>
      <c r="C435" s="384">
        <f>_xlfn.XLOOKUP(E435,holds!B:B,holds!R:R)+IF('sets &amp; selections'!Q20&gt;0,'sets &amp; selections'!Q20,0)</f>
        <v>0</v>
      </c>
      <c r="D435" s="384">
        <v>70001</v>
      </c>
      <c r="E435" s="386" t="s">
        <v>180</v>
      </c>
      <c r="F435" s="386" t="s">
        <v>118</v>
      </c>
      <c r="G435" s="386" t="s">
        <v>118</v>
      </c>
      <c r="H435" s="403"/>
    </row>
    <row r="436" spans="1:8">
      <c r="A436" s="384">
        <v>70001</v>
      </c>
      <c r="B436" s="385" t="str">
        <f t="shared" si="21"/>
        <v>CC.GRFC002-grey</v>
      </c>
      <c r="C436" s="384">
        <f>_xlfn.XLOOKUP(E436,holds!B:B,holds!R:R)+IF('sets &amp; selections'!Q20&gt;0,'sets &amp; selections'!Q20,0)</f>
        <v>0</v>
      </c>
      <c r="D436" s="384">
        <v>70001</v>
      </c>
      <c r="E436" s="386" t="s">
        <v>182</v>
      </c>
      <c r="F436" s="386" t="s">
        <v>118</v>
      </c>
      <c r="G436" s="386" t="s">
        <v>118</v>
      </c>
      <c r="H436" s="403"/>
    </row>
    <row r="437" spans="1:8">
      <c r="A437" s="384">
        <v>70001</v>
      </c>
      <c r="B437" s="385" t="str">
        <f t="shared" si="21"/>
        <v>CC.GRFC003-grey</v>
      </c>
      <c r="C437" s="384">
        <f>_xlfn.XLOOKUP(E437,holds!B:B,holds!R:R)+IF('sets &amp; selections'!Q20&gt;0,'sets &amp; selections'!Q20,0)</f>
        <v>0</v>
      </c>
      <c r="D437" s="384">
        <v>70001</v>
      </c>
      <c r="E437" s="386" t="s">
        <v>190</v>
      </c>
      <c r="F437" s="386" t="s">
        <v>118</v>
      </c>
      <c r="G437" s="386" t="s">
        <v>118</v>
      </c>
      <c r="H437" s="403"/>
    </row>
    <row r="438" spans="1:8">
      <c r="A438" s="384">
        <v>70001</v>
      </c>
      <c r="B438" s="385" t="str">
        <f t="shared" si="21"/>
        <v>CC.GRFC004-grey</v>
      </c>
      <c r="C438" s="384">
        <f>_xlfn.XLOOKUP(E438,holds!B:B,holds!R:R)+IF('sets &amp; selections'!Q20&gt;0,'sets &amp; selections'!Q20,0)</f>
        <v>0</v>
      </c>
      <c r="D438" s="384">
        <v>70001</v>
      </c>
      <c r="E438" s="386" t="s">
        <v>192</v>
      </c>
      <c r="F438" s="386" t="s">
        <v>118</v>
      </c>
      <c r="G438" s="386" t="s">
        <v>118</v>
      </c>
      <c r="H438" s="403"/>
    </row>
    <row r="439" spans="1:8">
      <c r="A439" s="384">
        <v>70001</v>
      </c>
      <c r="B439" s="385" t="str">
        <f t="shared" si="21"/>
        <v>CC.GRFC005-grey</v>
      </c>
      <c r="C439" s="384">
        <f>_xlfn.XLOOKUP(E439,holds!B:B,holds!R:R)+IF('sets &amp; selections'!Q20&gt;0,'sets &amp; selections'!Q20,0)</f>
        <v>0</v>
      </c>
      <c r="D439" s="384">
        <v>70001</v>
      </c>
      <c r="E439" s="386" t="s">
        <v>194</v>
      </c>
      <c r="F439" s="386" t="s">
        <v>118</v>
      </c>
      <c r="G439" s="386" t="s">
        <v>118</v>
      </c>
      <c r="H439" s="403"/>
    </row>
    <row r="440" spans="1:8">
      <c r="A440" s="384">
        <v>70001</v>
      </c>
      <c r="B440" s="385" t="str">
        <f t="shared" si="21"/>
        <v>CC.GRFC006-grey</v>
      </c>
      <c r="C440" s="384">
        <f>_xlfn.XLOOKUP(E440,holds!B:B,holds!R:R)+IF('sets &amp; selections'!Q20&gt;0,'sets &amp; selections'!Q20,0)</f>
        <v>0</v>
      </c>
      <c r="D440" s="384">
        <v>70001</v>
      </c>
      <c r="E440" s="386" t="s">
        <v>196</v>
      </c>
      <c r="F440" s="386" t="s">
        <v>118</v>
      </c>
      <c r="G440" s="386" t="s">
        <v>118</v>
      </c>
      <c r="H440" s="403"/>
    </row>
    <row r="441" spans="1:8">
      <c r="A441" s="384">
        <v>70001</v>
      </c>
      <c r="B441" s="385" t="str">
        <f t="shared" si="21"/>
        <v>CC.GRFC007-grey</v>
      </c>
      <c r="C441" s="384">
        <f>_xlfn.XLOOKUP(E441,holds!B:B,holds!R:R)+IF('sets &amp; selections'!Q20&gt;0,'sets &amp; selections'!Q20,0)</f>
        <v>0</v>
      </c>
      <c r="D441" s="384">
        <v>70001</v>
      </c>
      <c r="E441" s="386" t="s">
        <v>198</v>
      </c>
      <c r="F441" s="386" t="s">
        <v>118</v>
      </c>
      <c r="G441" s="386" t="s">
        <v>118</v>
      </c>
      <c r="H441" s="403"/>
    </row>
    <row r="442" spans="1:8">
      <c r="A442" s="384">
        <v>70001</v>
      </c>
      <c r="B442" s="385" t="str">
        <f t="shared" si="21"/>
        <v>CC.GRFC008-grey</v>
      </c>
      <c r="C442" s="384">
        <f>_xlfn.XLOOKUP(E442,holds!B:B,holds!R:R)+IF('sets &amp; selections'!Q20&gt;0,'sets &amp; selections'!Q20,0)</f>
        <v>0</v>
      </c>
      <c r="D442" s="384">
        <v>70001</v>
      </c>
      <c r="E442" s="386" t="s">
        <v>200</v>
      </c>
      <c r="F442" s="386" t="s">
        <v>118</v>
      </c>
      <c r="G442" s="386" t="s">
        <v>118</v>
      </c>
      <c r="H442" s="403"/>
    </row>
    <row r="443" spans="1:8">
      <c r="A443" s="384">
        <v>70001</v>
      </c>
      <c r="B443" s="385" t="str">
        <f t="shared" si="21"/>
        <v>CC.GRFC009-grey</v>
      </c>
      <c r="C443" s="384">
        <f>_xlfn.XLOOKUP(E443,holds!B:B,holds!R:R)+IF('sets &amp; selections'!Q20&gt;0,'sets &amp; selections'!Q20,0)</f>
        <v>0</v>
      </c>
      <c r="D443" s="384">
        <v>70001</v>
      </c>
      <c r="E443" s="386" t="s">
        <v>202</v>
      </c>
      <c r="F443" s="386" t="s">
        <v>118</v>
      </c>
      <c r="G443" s="386" t="s">
        <v>118</v>
      </c>
      <c r="H443" s="403"/>
    </row>
    <row r="444" spans="1:8">
      <c r="A444" s="384">
        <v>70001</v>
      </c>
      <c r="B444" s="385" t="str">
        <f t="shared" si="21"/>
        <v>CC.GRFC010-grey</v>
      </c>
      <c r="C444" s="384">
        <f>_xlfn.XLOOKUP(E444,holds!B:B,holds!R:R)+IF('sets &amp; selections'!Q20&gt;0,'sets &amp; selections'!Q20,0)</f>
        <v>0</v>
      </c>
      <c r="D444" s="384">
        <v>70001</v>
      </c>
      <c r="E444" s="386" t="s">
        <v>204</v>
      </c>
      <c r="F444" s="386" t="s">
        <v>118</v>
      </c>
      <c r="G444" s="386" t="s">
        <v>118</v>
      </c>
      <c r="H444" s="403"/>
    </row>
    <row r="445" spans="1:8">
      <c r="A445" s="384">
        <v>70001</v>
      </c>
      <c r="B445" s="385" t="str">
        <f t="shared" si="21"/>
        <v>CC.GRFC011-grey</v>
      </c>
      <c r="C445" s="384">
        <f>_xlfn.XLOOKUP(E445,holds!B:B,holds!R:R)+IF('sets &amp; selections'!Q20&gt;0,'sets &amp; selections'!Q20,0)</f>
        <v>0</v>
      </c>
      <c r="D445" s="384">
        <v>70001</v>
      </c>
      <c r="E445" s="386" t="s">
        <v>206</v>
      </c>
      <c r="F445" s="386" t="s">
        <v>118</v>
      </c>
      <c r="G445" s="386" t="s">
        <v>118</v>
      </c>
      <c r="H445" s="403"/>
    </row>
    <row r="446" spans="1:8">
      <c r="A446" s="384">
        <v>70001</v>
      </c>
      <c r="B446" s="385" t="str">
        <f t="shared" si="21"/>
        <v>CC.GRFC012-grey</v>
      </c>
      <c r="C446" s="384">
        <f>_xlfn.XLOOKUP(E446,holds!B:B,holds!R:R)+IF('sets &amp; selections'!Q20&gt;0,'sets &amp; selections'!Q20,0)</f>
        <v>0</v>
      </c>
      <c r="D446" s="384">
        <v>70001</v>
      </c>
      <c r="E446" s="386" t="s">
        <v>208</v>
      </c>
      <c r="F446" s="386" t="s">
        <v>118</v>
      </c>
      <c r="G446" s="386" t="s">
        <v>118</v>
      </c>
      <c r="H446" s="403"/>
    </row>
    <row r="447" spans="1:8">
      <c r="A447" s="384">
        <v>70001</v>
      </c>
      <c r="B447" s="385" t="str">
        <f t="shared" si="21"/>
        <v>CC.GRFC013-grey</v>
      </c>
      <c r="C447" s="384">
        <f>_xlfn.XLOOKUP(E447,holds!B:B,holds!R:R)+IF('sets &amp; selections'!Q20&gt;0,'sets &amp; selections'!Q20,0)</f>
        <v>0</v>
      </c>
      <c r="D447" s="384">
        <v>70001</v>
      </c>
      <c r="E447" s="386" t="s">
        <v>210</v>
      </c>
      <c r="F447" s="386" t="s">
        <v>118</v>
      </c>
      <c r="G447" s="386" t="s">
        <v>118</v>
      </c>
      <c r="H447" s="403"/>
    </row>
    <row r="448" spans="1:8">
      <c r="A448" s="384">
        <v>70001</v>
      </c>
      <c r="B448" s="385" t="str">
        <f t="shared" si="21"/>
        <v>CC.GRFC014-grey</v>
      </c>
      <c r="C448" s="384">
        <f>_xlfn.XLOOKUP(E448,holds!B:B,holds!R:R)+IF('sets &amp; selections'!Q20&gt;0,'sets &amp; selections'!Q20,0)</f>
        <v>0</v>
      </c>
      <c r="D448" s="384">
        <v>70001</v>
      </c>
      <c r="E448" s="386" t="s">
        <v>212</v>
      </c>
      <c r="F448" s="386" t="s">
        <v>118</v>
      </c>
      <c r="G448" s="386" t="s">
        <v>118</v>
      </c>
      <c r="H448" s="403"/>
    </row>
    <row r="449" spans="1:8">
      <c r="A449" s="384">
        <v>70001</v>
      </c>
      <c r="B449" s="385" t="str">
        <f t="shared" si="21"/>
        <v>CC.GRFC015-grey</v>
      </c>
      <c r="C449" s="384">
        <f>_xlfn.XLOOKUP(E449,holds!B:B,holds!R:R)+IF('sets &amp; selections'!Q20&gt;0,'sets &amp; selections'!Q20,0)</f>
        <v>0</v>
      </c>
      <c r="D449" s="384">
        <v>70001</v>
      </c>
      <c r="E449" s="386" t="s">
        <v>215</v>
      </c>
      <c r="F449" s="386" t="s">
        <v>118</v>
      </c>
      <c r="G449" s="386" t="s">
        <v>118</v>
      </c>
      <c r="H449" s="403"/>
    </row>
    <row r="450" spans="1:8">
      <c r="A450" s="384">
        <v>70001</v>
      </c>
      <c r="B450" s="385" t="str">
        <f t="shared" si="21"/>
        <v>CC.GRFC016-grey</v>
      </c>
      <c r="C450" s="384">
        <f>_xlfn.XLOOKUP(E450,holds!B:B,holds!R:R)+IF('sets &amp; selections'!Q20&gt;0,'sets &amp; selections'!Q20,0)</f>
        <v>0</v>
      </c>
      <c r="D450" s="384">
        <v>70001</v>
      </c>
      <c r="E450" s="386" t="s">
        <v>217</v>
      </c>
      <c r="F450" s="386" t="s">
        <v>118</v>
      </c>
      <c r="G450" s="386" t="s">
        <v>118</v>
      </c>
      <c r="H450" s="403"/>
    </row>
    <row r="451" spans="1:8">
      <c r="A451" s="384">
        <v>70001</v>
      </c>
      <c r="B451" s="385" t="str">
        <f t="shared" ref="B451:B514" si="22">E451&amp;"-"&amp;F451</f>
        <v>CC.GRFC017-grey</v>
      </c>
      <c r="C451" s="384">
        <f>_xlfn.XLOOKUP(E451,holds!B:B,holds!R:R)+IF('sets &amp; selections'!Q20&gt;0,'sets &amp; selections'!Q20,0)</f>
        <v>0</v>
      </c>
      <c r="D451" s="384">
        <v>70001</v>
      </c>
      <c r="E451" s="386" t="s">
        <v>184</v>
      </c>
      <c r="F451" s="386" t="s">
        <v>118</v>
      </c>
      <c r="G451" s="386" t="s">
        <v>118</v>
      </c>
      <c r="H451" s="403"/>
    </row>
    <row r="452" spans="1:8">
      <c r="A452" s="384">
        <v>70001</v>
      </c>
      <c r="B452" s="385" t="str">
        <f t="shared" si="22"/>
        <v>CC.GRFC018-grey</v>
      </c>
      <c r="C452" s="384">
        <f>_xlfn.XLOOKUP(E452,holds!B:B,holds!R:R)+IF('sets &amp; selections'!Q20&gt;0,'sets &amp; selections'!Q20,0)</f>
        <v>0</v>
      </c>
      <c r="D452" s="384">
        <v>70001</v>
      </c>
      <c r="E452" s="386" t="s">
        <v>188</v>
      </c>
      <c r="F452" s="386" t="s">
        <v>118</v>
      </c>
      <c r="G452" s="386" t="s">
        <v>118</v>
      </c>
      <c r="H452" s="403"/>
    </row>
    <row r="453" spans="1:8">
      <c r="A453" s="384">
        <v>70001</v>
      </c>
      <c r="B453" s="385" t="str">
        <f t="shared" si="22"/>
        <v>CC.GRFC019-grey</v>
      </c>
      <c r="C453" s="384">
        <f>_xlfn.XLOOKUP(E453,holds!B:B,holds!R:R)+IF('sets &amp; selections'!Q20&gt;0,'sets &amp; selections'!Q20,0)</f>
        <v>0</v>
      </c>
      <c r="D453" s="384">
        <v>70001</v>
      </c>
      <c r="E453" s="386" t="s">
        <v>186</v>
      </c>
      <c r="F453" s="386" t="s">
        <v>118</v>
      </c>
      <c r="G453" s="386" t="s">
        <v>118</v>
      </c>
      <c r="H453" s="403"/>
    </row>
    <row r="454" spans="1:8">
      <c r="A454" s="335">
        <v>70001</v>
      </c>
      <c r="B454" s="355" t="str">
        <f t="shared" si="22"/>
        <v>CC.GRFC001-black</v>
      </c>
      <c r="C454" s="335">
        <f>_xlfn.XLOOKUP(E454,holds!B:B,holds!S:S)+IF('sets &amp; selections'!R20&gt;0,'sets &amp; selections'!R20,0)</f>
        <v>0</v>
      </c>
      <c r="D454" s="335">
        <v>70001</v>
      </c>
      <c r="E454" s="335" t="s">
        <v>180</v>
      </c>
      <c r="F454" s="335" t="s">
        <v>119</v>
      </c>
      <c r="G454" s="335" t="s">
        <v>119</v>
      </c>
      <c r="H454" s="403"/>
    </row>
    <row r="455" spans="1:8">
      <c r="A455" s="335">
        <v>70001</v>
      </c>
      <c r="B455" s="355" t="str">
        <f t="shared" si="22"/>
        <v>CC.GRFC002-black</v>
      </c>
      <c r="C455" s="335">
        <f>_xlfn.XLOOKUP(E455,holds!B:B,holds!S:S)+IF('sets &amp; selections'!R20&gt;0,'sets &amp; selections'!R20,0)</f>
        <v>0</v>
      </c>
      <c r="D455" s="335">
        <v>70001</v>
      </c>
      <c r="E455" s="335" t="s">
        <v>182</v>
      </c>
      <c r="F455" s="335" t="s">
        <v>119</v>
      </c>
      <c r="G455" s="335" t="s">
        <v>119</v>
      </c>
      <c r="H455" s="403"/>
    </row>
    <row r="456" spans="1:8">
      <c r="A456" s="335">
        <v>70001</v>
      </c>
      <c r="B456" s="355" t="str">
        <f t="shared" si="22"/>
        <v>CC.GRFC003-black</v>
      </c>
      <c r="C456" s="335">
        <f>_xlfn.XLOOKUP(E456,holds!B:B,holds!S:S)+IF('sets &amp; selections'!R20&gt;0,'sets &amp; selections'!R20,0)</f>
        <v>0</v>
      </c>
      <c r="D456" s="335">
        <v>70001</v>
      </c>
      <c r="E456" s="335" t="s">
        <v>190</v>
      </c>
      <c r="F456" s="335" t="s">
        <v>119</v>
      </c>
      <c r="G456" s="335" t="s">
        <v>119</v>
      </c>
      <c r="H456" s="403"/>
    </row>
    <row r="457" spans="1:8">
      <c r="A457" s="335">
        <v>70001</v>
      </c>
      <c r="B457" s="355" t="str">
        <f t="shared" si="22"/>
        <v>CC.GRFC004-black</v>
      </c>
      <c r="C457" s="335">
        <f>_xlfn.XLOOKUP(E457,holds!B:B,holds!S:S)+IF('sets &amp; selections'!R20&gt;0,'sets &amp; selections'!R20,0)</f>
        <v>0</v>
      </c>
      <c r="D457" s="335">
        <v>70001</v>
      </c>
      <c r="E457" s="335" t="s">
        <v>192</v>
      </c>
      <c r="F457" s="335" t="s">
        <v>119</v>
      </c>
      <c r="G457" s="335" t="s">
        <v>119</v>
      </c>
      <c r="H457" s="403"/>
    </row>
    <row r="458" spans="1:8">
      <c r="A458" s="335">
        <v>70001</v>
      </c>
      <c r="B458" s="355" t="str">
        <f t="shared" si="22"/>
        <v>CC.GRFC005-black</v>
      </c>
      <c r="C458" s="335">
        <f>_xlfn.XLOOKUP(E458,holds!B:B,holds!S:S)+IF('sets &amp; selections'!R20&gt;0,'sets &amp; selections'!R20,0)</f>
        <v>0</v>
      </c>
      <c r="D458" s="335">
        <v>70001</v>
      </c>
      <c r="E458" s="335" t="s">
        <v>194</v>
      </c>
      <c r="F458" s="335" t="s">
        <v>119</v>
      </c>
      <c r="G458" s="335" t="s">
        <v>119</v>
      </c>
      <c r="H458" s="403"/>
    </row>
    <row r="459" spans="1:8">
      <c r="A459" s="335">
        <v>70001</v>
      </c>
      <c r="B459" s="355" t="str">
        <f t="shared" si="22"/>
        <v>CC.GRFC006-black</v>
      </c>
      <c r="C459" s="335">
        <f>_xlfn.XLOOKUP(E459,holds!B:B,holds!S:S)+IF('sets &amp; selections'!R20&gt;0,'sets &amp; selections'!R20,0)</f>
        <v>0</v>
      </c>
      <c r="D459" s="335">
        <v>70001</v>
      </c>
      <c r="E459" s="335" t="s">
        <v>196</v>
      </c>
      <c r="F459" s="335" t="s">
        <v>119</v>
      </c>
      <c r="G459" s="335" t="s">
        <v>119</v>
      </c>
      <c r="H459" s="403"/>
    </row>
    <row r="460" spans="1:8">
      <c r="A460" s="335">
        <v>70001</v>
      </c>
      <c r="B460" s="355" t="str">
        <f t="shared" si="22"/>
        <v>CC.GRFC007-black</v>
      </c>
      <c r="C460" s="335">
        <f>_xlfn.XLOOKUP(E460,holds!B:B,holds!S:S)+IF('sets &amp; selections'!R20&gt;0,'sets &amp; selections'!R20,0)</f>
        <v>0</v>
      </c>
      <c r="D460" s="335">
        <v>70001</v>
      </c>
      <c r="E460" s="335" t="s">
        <v>198</v>
      </c>
      <c r="F460" s="335" t="s">
        <v>119</v>
      </c>
      <c r="G460" s="335" t="s">
        <v>119</v>
      </c>
      <c r="H460" s="403"/>
    </row>
    <row r="461" spans="1:8">
      <c r="A461" s="335">
        <v>70001</v>
      </c>
      <c r="B461" s="355" t="str">
        <f t="shared" si="22"/>
        <v>CC.GRFC008-black</v>
      </c>
      <c r="C461" s="335">
        <f>_xlfn.XLOOKUP(E461,holds!B:B,holds!S:S)+IF('sets &amp; selections'!R20&gt;0,'sets &amp; selections'!R20,0)</f>
        <v>0</v>
      </c>
      <c r="D461" s="335">
        <v>70001</v>
      </c>
      <c r="E461" s="335" t="s">
        <v>200</v>
      </c>
      <c r="F461" s="335" t="s">
        <v>119</v>
      </c>
      <c r="G461" s="335" t="s">
        <v>119</v>
      </c>
      <c r="H461" s="403"/>
    </row>
    <row r="462" spans="1:8">
      <c r="A462" s="335">
        <v>70001</v>
      </c>
      <c r="B462" s="355" t="str">
        <f t="shared" si="22"/>
        <v>CC.GRFC009-black</v>
      </c>
      <c r="C462" s="335">
        <f>_xlfn.XLOOKUP(E462,holds!B:B,holds!S:S)+IF('sets &amp; selections'!R20&gt;0,'sets &amp; selections'!R20,0)</f>
        <v>0</v>
      </c>
      <c r="D462" s="335">
        <v>70001</v>
      </c>
      <c r="E462" s="335" t="s">
        <v>202</v>
      </c>
      <c r="F462" s="335" t="s">
        <v>119</v>
      </c>
      <c r="G462" s="335" t="s">
        <v>119</v>
      </c>
      <c r="H462" s="403"/>
    </row>
    <row r="463" spans="1:8">
      <c r="A463" s="335">
        <v>70001</v>
      </c>
      <c r="B463" s="355" t="str">
        <f t="shared" si="22"/>
        <v>CC.GRFC010-black</v>
      </c>
      <c r="C463" s="335">
        <f>_xlfn.XLOOKUP(E463,holds!B:B,holds!S:S)+IF('sets &amp; selections'!R20&gt;0,'sets &amp; selections'!R20,0)</f>
        <v>0</v>
      </c>
      <c r="D463" s="335">
        <v>70001</v>
      </c>
      <c r="E463" s="335" t="s">
        <v>204</v>
      </c>
      <c r="F463" s="335" t="s">
        <v>119</v>
      </c>
      <c r="G463" s="335" t="s">
        <v>119</v>
      </c>
      <c r="H463" s="403"/>
    </row>
    <row r="464" spans="1:8">
      <c r="A464" s="335">
        <v>70001</v>
      </c>
      <c r="B464" s="355" t="str">
        <f t="shared" si="22"/>
        <v>CC.GRFC011-black</v>
      </c>
      <c r="C464" s="335">
        <f>_xlfn.XLOOKUP(E464,holds!B:B,holds!S:S)+IF('sets &amp; selections'!R20&gt;0,'sets &amp; selections'!R20,0)</f>
        <v>0</v>
      </c>
      <c r="D464" s="335">
        <v>70001</v>
      </c>
      <c r="E464" s="335" t="s">
        <v>206</v>
      </c>
      <c r="F464" s="335" t="s">
        <v>119</v>
      </c>
      <c r="G464" s="335" t="s">
        <v>119</v>
      </c>
      <c r="H464" s="403"/>
    </row>
    <row r="465" spans="1:8">
      <c r="A465" s="335">
        <v>70001</v>
      </c>
      <c r="B465" s="355" t="str">
        <f t="shared" si="22"/>
        <v>CC.GRFC012-black</v>
      </c>
      <c r="C465" s="335">
        <f>_xlfn.XLOOKUP(E465,holds!B:B,holds!S:S)+IF('sets &amp; selections'!R20&gt;0,'sets &amp; selections'!R20,0)</f>
        <v>0</v>
      </c>
      <c r="D465" s="335">
        <v>70001</v>
      </c>
      <c r="E465" s="335" t="s">
        <v>208</v>
      </c>
      <c r="F465" s="335" t="s">
        <v>119</v>
      </c>
      <c r="G465" s="335" t="s">
        <v>119</v>
      </c>
      <c r="H465" s="403"/>
    </row>
    <row r="466" spans="1:8">
      <c r="A466" s="335">
        <v>70001</v>
      </c>
      <c r="B466" s="355" t="str">
        <f t="shared" si="22"/>
        <v>CC.GRFC013-black</v>
      </c>
      <c r="C466" s="335">
        <f>_xlfn.XLOOKUP(E466,holds!B:B,holds!S:S)+IF('sets &amp; selections'!R20&gt;0,'sets &amp; selections'!R20,0)</f>
        <v>0</v>
      </c>
      <c r="D466" s="335">
        <v>70001</v>
      </c>
      <c r="E466" s="335" t="s">
        <v>210</v>
      </c>
      <c r="F466" s="335" t="s">
        <v>119</v>
      </c>
      <c r="G466" s="335" t="s">
        <v>119</v>
      </c>
      <c r="H466" s="403"/>
    </row>
    <row r="467" spans="1:8">
      <c r="A467" s="335">
        <v>70001</v>
      </c>
      <c r="B467" s="355" t="str">
        <f t="shared" si="22"/>
        <v>CC.GRFC014-black</v>
      </c>
      <c r="C467" s="335">
        <f>_xlfn.XLOOKUP(E467,holds!B:B,holds!S:S)+IF('sets &amp; selections'!R20&gt;0,'sets &amp; selections'!R20,0)</f>
        <v>0</v>
      </c>
      <c r="D467" s="335">
        <v>70001</v>
      </c>
      <c r="E467" s="335" t="s">
        <v>212</v>
      </c>
      <c r="F467" s="335" t="s">
        <v>119</v>
      </c>
      <c r="G467" s="335" t="s">
        <v>119</v>
      </c>
      <c r="H467" s="403"/>
    </row>
    <row r="468" spans="1:8">
      <c r="A468" s="335">
        <v>70001</v>
      </c>
      <c r="B468" s="355" t="str">
        <f t="shared" si="22"/>
        <v>CC.GRFC015-black</v>
      </c>
      <c r="C468" s="335">
        <f>_xlfn.XLOOKUP(E468,holds!B:B,holds!S:S)+IF('sets &amp; selections'!R20&gt;0,'sets &amp; selections'!R20,0)</f>
        <v>0</v>
      </c>
      <c r="D468" s="335">
        <v>70001</v>
      </c>
      <c r="E468" s="335" t="s">
        <v>215</v>
      </c>
      <c r="F468" s="335" t="s">
        <v>119</v>
      </c>
      <c r="G468" s="335" t="s">
        <v>119</v>
      </c>
      <c r="H468" s="403"/>
    </row>
    <row r="469" spans="1:8">
      <c r="A469" s="335">
        <v>70001</v>
      </c>
      <c r="B469" s="355" t="str">
        <f t="shared" si="22"/>
        <v>CC.GRFC016-black</v>
      </c>
      <c r="C469" s="335">
        <f>_xlfn.XLOOKUP(E469,holds!B:B,holds!S:S)+IF('sets &amp; selections'!R20&gt;0,'sets &amp; selections'!R20,0)</f>
        <v>0</v>
      </c>
      <c r="D469" s="335">
        <v>70001</v>
      </c>
      <c r="E469" s="335" t="s">
        <v>217</v>
      </c>
      <c r="F469" s="335" t="s">
        <v>119</v>
      </c>
      <c r="G469" s="335" t="s">
        <v>119</v>
      </c>
      <c r="H469" s="403"/>
    </row>
    <row r="470" spans="1:8">
      <c r="A470" s="335">
        <v>70001</v>
      </c>
      <c r="B470" s="355" t="str">
        <f t="shared" si="22"/>
        <v>CC.GRFC017-black</v>
      </c>
      <c r="C470" s="335">
        <f>_xlfn.XLOOKUP(E470,holds!B:B,holds!S:S)+IF('sets &amp; selections'!R20&gt;0,'sets &amp; selections'!R20,0)</f>
        <v>0</v>
      </c>
      <c r="D470" s="335">
        <v>70001</v>
      </c>
      <c r="E470" s="335" t="s">
        <v>184</v>
      </c>
      <c r="F470" s="335" t="s">
        <v>119</v>
      </c>
      <c r="G470" s="335" t="s">
        <v>119</v>
      </c>
      <c r="H470" s="403"/>
    </row>
    <row r="471" spans="1:8">
      <c r="A471" s="335">
        <v>70001</v>
      </c>
      <c r="B471" s="355" t="str">
        <f t="shared" si="22"/>
        <v>CC.GRFC018-black</v>
      </c>
      <c r="C471" s="335">
        <f>_xlfn.XLOOKUP(E471,holds!B:B,holds!S:S)+IF('sets &amp; selections'!R20&gt;0,'sets &amp; selections'!R20,0)</f>
        <v>0</v>
      </c>
      <c r="D471" s="335">
        <v>70001</v>
      </c>
      <c r="E471" s="335" t="s">
        <v>188</v>
      </c>
      <c r="F471" s="335" t="s">
        <v>119</v>
      </c>
      <c r="G471" s="335" t="s">
        <v>119</v>
      </c>
      <c r="H471" s="403"/>
    </row>
    <row r="472" spans="1:8">
      <c r="A472" s="335">
        <v>70001</v>
      </c>
      <c r="B472" s="355" t="str">
        <f t="shared" si="22"/>
        <v>CC.GRFC019-black</v>
      </c>
      <c r="C472" s="335">
        <f>_xlfn.XLOOKUP(E472,holds!B:B,holds!S:S)+IF('sets &amp; selections'!R20&gt;0,'sets &amp; selections'!R20,0)</f>
        <v>0</v>
      </c>
      <c r="D472" s="335">
        <v>70001</v>
      </c>
      <c r="E472" s="335" t="s">
        <v>186</v>
      </c>
      <c r="F472" s="335" t="s">
        <v>119</v>
      </c>
      <c r="G472" s="335" t="s">
        <v>119</v>
      </c>
      <c r="H472" s="403"/>
    </row>
    <row r="473" spans="1:8">
      <c r="A473" s="356">
        <v>70001</v>
      </c>
      <c r="B473" s="357" t="str">
        <f t="shared" si="22"/>
        <v>CC.GRFC001-white</v>
      </c>
      <c r="C473" s="356">
        <f>_xlfn.XLOOKUP(E473,holds!B:B,holds!T:T)+IF('sets &amp; selections'!S20&gt;0,'sets &amp; selections'!S20,0)</f>
        <v>0</v>
      </c>
      <c r="D473" s="356">
        <v>70001</v>
      </c>
      <c r="E473" s="96" t="s">
        <v>180</v>
      </c>
      <c r="F473" s="96" t="s">
        <v>120</v>
      </c>
      <c r="G473" s="96" t="s">
        <v>120</v>
      </c>
      <c r="H473" s="403"/>
    </row>
    <row r="474" spans="1:8">
      <c r="A474" s="356">
        <v>70001</v>
      </c>
      <c r="B474" s="357" t="str">
        <f t="shared" si="22"/>
        <v>CC.GRFC002-white</v>
      </c>
      <c r="C474" s="356">
        <f>_xlfn.XLOOKUP(E474,holds!B:B,holds!T:T)+IF('sets &amp; selections'!S20&gt;0,'sets &amp; selections'!S20,0)</f>
        <v>0</v>
      </c>
      <c r="D474" s="356">
        <v>70001</v>
      </c>
      <c r="E474" s="96" t="s">
        <v>182</v>
      </c>
      <c r="F474" s="96" t="s">
        <v>120</v>
      </c>
      <c r="G474" s="96" t="s">
        <v>120</v>
      </c>
      <c r="H474" s="403"/>
    </row>
    <row r="475" spans="1:8">
      <c r="A475" s="356">
        <v>70001</v>
      </c>
      <c r="B475" s="357" t="str">
        <f t="shared" si="22"/>
        <v>CC.GRFC003-white</v>
      </c>
      <c r="C475" s="356">
        <f>_xlfn.XLOOKUP(E475,holds!B:B,holds!T:T)+IF('sets &amp; selections'!S20&gt;0,'sets &amp; selections'!S20,0)</f>
        <v>0</v>
      </c>
      <c r="D475" s="356">
        <v>70001</v>
      </c>
      <c r="E475" s="96" t="s">
        <v>190</v>
      </c>
      <c r="F475" s="96" t="s">
        <v>120</v>
      </c>
      <c r="G475" s="96" t="s">
        <v>120</v>
      </c>
      <c r="H475" s="403"/>
    </row>
    <row r="476" spans="1:8">
      <c r="A476" s="356">
        <v>70001</v>
      </c>
      <c r="B476" s="357" t="str">
        <f t="shared" si="22"/>
        <v>CC.GRFC004-white</v>
      </c>
      <c r="C476" s="356">
        <f>_xlfn.XLOOKUP(E476,holds!B:B,holds!T:T)+IF('sets &amp; selections'!S20&gt;0,'sets &amp; selections'!S20,0)</f>
        <v>0</v>
      </c>
      <c r="D476" s="356">
        <v>70001</v>
      </c>
      <c r="E476" s="96" t="s">
        <v>192</v>
      </c>
      <c r="F476" s="96" t="s">
        <v>120</v>
      </c>
      <c r="G476" s="96" t="s">
        <v>120</v>
      </c>
      <c r="H476" s="403"/>
    </row>
    <row r="477" spans="1:8">
      <c r="A477" s="356">
        <v>70001</v>
      </c>
      <c r="B477" s="357" t="str">
        <f t="shared" si="22"/>
        <v>CC.GRFC005-white</v>
      </c>
      <c r="C477" s="356">
        <f>_xlfn.XLOOKUP(E477,holds!B:B,holds!T:T)+IF('sets &amp; selections'!S20&gt;0,'sets &amp; selections'!S20,0)</f>
        <v>0</v>
      </c>
      <c r="D477" s="356">
        <v>70001</v>
      </c>
      <c r="E477" s="96" t="s">
        <v>194</v>
      </c>
      <c r="F477" s="96" t="s">
        <v>120</v>
      </c>
      <c r="G477" s="96" t="s">
        <v>120</v>
      </c>
      <c r="H477" s="403"/>
    </row>
    <row r="478" spans="1:8">
      <c r="A478" s="356">
        <v>70001</v>
      </c>
      <c r="B478" s="357" t="str">
        <f t="shared" si="22"/>
        <v>CC.GRFC006-white</v>
      </c>
      <c r="C478" s="356">
        <f>_xlfn.XLOOKUP(E478,holds!B:B,holds!T:T)+IF('sets &amp; selections'!S20&gt;0,'sets &amp; selections'!S20,0)</f>
        <v>0</v>
      </c>
      <c r="D478" s="356">
        <v>70001</v>
      </c>
      <c r="E478" s="96" t="s">
        <v>196</v>
      </c>
      <c r="F478" s="96" t="s">
        <v>120</v>
      </c>
      <c r="G478" s="96" t="s">
        <v>120</v>
      </c>
      <c r="H478" s="403"/>
    </row>
    <row r="479" spans="1:8">
      <c r="A479" s="356">
        <v>70001</v>
      </c>
      <c r="B479" s="357" t="str">
        <f t="shared" si="22"/>
        <v>CC.GRFC007-white</v>
      </c>
      <c r="C479" s="356">
        <f>_xlfn.XLOOKUP(E479,holds!B:B,holds!T:T)+IF('sets &amp; selections'!S20&gt;0,'sets &amp; selections'!S20,0)</f>
        <v>0</v>
      </c>
      <c r="D479" s="356">
        <v>70001</v>
      </c>
      <c r="E479" s="96" t="s">
        <v>198</v>
      </c>
      <c r="F479" s="96" t="s">
        <v>120</v>
      </c>
      <c r="G479" s="96" t="s">
        <v>120</v>
      </c>
      <c r="H479" s="403"/>
    </row>
    <row r="480" spans="1:8">
      <c r="A480" s="356">
        <v>70001</v>
      </c>
      <c r="B480" s="357" t="str">
        <f t="shared" si="22"/>
        <v>CC.GRFC008-white</v>
      </c>
      <c r="C480" s="356">
        <f>_xlfn.XLOOKUP(E480,holds!B:B,holds!T:T)+IF('sets &amp; selections'!S20&gt;0,'sets &amp; selections'!S20,0)</f>
        <v>0</v>
      </c>
      <c r="D480" s="356">
        <v>70001</v>
      </c>
      <c r="E480" s="96" t="s">
        <v>200</v>
      </c>
      <c r="F480" s="96" t="s">
        <v>120</v>
      </c>
      <c r="G480" s="96" t="s">
        <v>120</v>
      </c>
      <c r="H480" s="403"/>
    </row>
    <row r="481" spans="1:8">
      <c r="A481" s="356">
        <v>70001</v>
      </c>
      <c r="B481" s="357" t="str">
        <f t="shared" si="22"/>
        <v>CC.GRFC009-white</v>
      </c>
      <c r="C481" s="356">
        <f>_xlfn.XLOOKUP(E481,holds!B:B,holds!T:T)+IF('sets &amp; selections'!S20&gt;0,'sets &amp; selections'!S20,0)</f>
        <v>0</v>
      </c>
      <c r="D481" s="356">
        <v>70001</v>
      </c>
      <c r="E481" s="96" t="s">
        <v>202</v>
      </c>
      <c r="F481" s="96" t="s">
        <v>120</v>
      </c>
      <c r="G481" s="96" t="s">
        <v>120</v>
      </c>
      <c r="H481" s="403"/>
    </row>
    <row r="482" spans="1:8">
      <c r="A482" s="356">
        <v>70001</v>
      </c>
      <c r="B482" s="357" t="str">
        <f t="shared" si="22"/>
        <v>CC.GRFC010-white</v>
      </c>
      <c r="C482" s="356">
        <f>_xlfn.XLOOKUP(E482,holds!B:B,holds!T:T)+IF('sets &amp; selections'!S20&gt;0,'sets &amp; selections'!S20,0)</f>
        <v>0</v>
      </c>
      <c r="D482" s="356">
        <v>70001</v>
      </c>
      <c r="E482" s="96" t="s">
        <v>204</v>
      </c>
      <c r="F482" s="96" t="s">
        <v>120</v>
      </c>
      <c r="G482" s="96" t="s">
        <v>120</v>
      </c>
      <c r="H482" s="403"/>
    </row>
    <row r="483" spans="1:8">
      <c r="A483" s="356">
        <v>70001</v>
      </c>
      <c r="B483" s="357" t="str">
        <f t="shared" si="22"/>
        <v>CC.GRFC011-white</v>
      </c>
      <c r="C483" s="356">
        <f>_xlfn.XLOOKUP(E483,holds!B:B,holds!T:T)+IF('sets &amp; selections'!S20&gt;0,'sets &amp; selections'!S20,0)</f>
        <v>0</v>
      </c>
      <c r="D483" s="356">
        <v>70001</v>
      </c>
      <c r="E483" s="96" t="s">
        <v>206</v>
      </c>
      <c r="F483" s="96" t="s">
        <v>120</v>
      </c>
      <c r="G483" s="96" t="s">
        <v>120</v>
      </c>
      <c r="H483" s="403"/>
    </row>
    <row r="484" spans="1:8">
      <c r="A484" s="356">
        <v>70001</v>
      </c>
      <c r="B484" s="357" t="str">
        <f t="shared" si="22"/>
        <v>CC.GRFC012-white</v>
      </c>
      <c r="C484" s="356">
        <f>_xlfn.XLOOKUP(E484,holds!B:B,holds!T:T)+IF('sets &amp; selections'!S20&gt;0,'sets &amp; selections'!S20,0)</f>
        <v>0</v>
      </c>
      <c r="D484" s="356">
        <v>70001</v>
      </c>
      <c r="E484" s="96" t="s">
        <v>208</v>
      </c>
      <c r="F484" s="96" t="s">
        <v>120</v>
      </c>
      <c r="G484" s="96" t="s">
        <v>120</v>
      </c>
      <c r="H484" s="403"/>
    </row>
    <row r="485" spans="1:8">
      <c r="A485" s="356">
        <v>70001</v>
      </c>
      <c r="B485" s="357" t="str">
        <f t="shared" si="22"/>
        <v>CC.GRFC013-white</v>
      </c>
      <c r="C485" s="356">
        <f>_xlfn.XLOOKUP(E485,holds!B:B,holds!T:T)+IF('sets &amp; selections'!S20&gt;0,'sets &amp; selections'!S20,0)</f>
        <v>0</v>
      </c>
      <c r="D485" s="356">
        <v>70001</v>
      </c>
      <c r="E485" s="96" t="s">
        <v>210</v>
      </c>
      <c r="F485" s="96" t="s">
        <v>120</v>
      </c>
      <c r="G485" s="96" t="s">
        <v>120</v>
      </c>
      <c r="H485" s="403"/>
    </row>
    <row r="486" spans="1:8">
      <c r="A486" s="356">
        <v>70001</v>
      </c>
      <c r="B486" s="357" t="str">
        <f t="shared" si="22"/>
        <v>CC.GRFC014-white</v>
      </c>
      <c r="C486" s="356">
        <f>_xlfn.XLOOKUP(E486,holds!B:B,holds!T:T)+IF('sets &amp; selections'!S20&gt;0,'sets &amp; selections'!S20,0)</f>
        <v>0</v>
      </c>
      <c r="D486" s="356">
        <v>70001</v>
      </c>
      <c r="E486" s="96" t="s">
        <v>212</v>
      </c>
      <c r="F486" s="96" t="s">
        <v>120</v>
      </c>
      <c r="G486" s="96" t="s">
        <v>120</v>
      </c>
      <c r="H486" s="403"/>
    </row>
    <row r="487" spans="1:8">
      <c r="A487" s="356">
        <v>70001</v>
      </c>
      <c r="B487" s="357" t="str">
        <f t="shared" si="22"/>
        <v>CC.GRFC015-white</v>
      </c>
      <c r="C487" s="356">
        <f>_xlfn.XLOOKUP(E487,holds!B:B,holds!T:T)+IF('sets &amp; selections'!S20&gt;0,'sets &amp; selections'!S20,0)</f>
        <v>0</v>
      </c>
      <c r="D487" s="356">
        <v>70001</v>
      </c>
      <c r="E487" s="96" t="s">
        <v>215</v>
      </c>
      <c r="F487" s="96" t="s">
        <v>120</v>
      </c>
      <c r="G487" s="96" t="s">
        <v>120</v>
      </c>
      <c r="H487" s="403"/>
    </row>
    <row r="488" spans="1:8">
      <c r="A488" s="356">
        <v>70001</v>
      </c>
      <c r="B488" s="357" t="str">
        <f t="shared" si="22"/>
        <v>CC.GRFC016-white</v>
      </c>
      <c r="C488" s="356">
        <f>_xlfn.XLOOKUP(E488,holds!B:B,holds!T:T)+IF('sets &amp; selections'!S20&gt;0,'sets &amp; selections'!S20,0)</f>
        <v>0</v>
      </c>
      <c r="D488" s="356">
        <v>70001</v>
      </c>
      <c r="E488" s="96" t="s">
        <v>217</v>
      </c>
      <c r="F488" s="96" t="s">
        <v>120</v>
      </c>
      <c r="G488" s="96" t="s">
        <v>120</v>
      </c>
      <c r="H488" s="403"/>
    </row>
    <row r="489" spans="1:8">
      <c r="A489" s="356">
        <v>70001</v>
      </c>
      <c r="B489" s="357" t="str">
        <f t="shared" si="22"/>
        <v>CC.GRFC017-white</v>
      </c>
      <c r="C489" s="356">
        <f>_xlfn.XLOOKUP(E489,holds!B:B,holds!T:T)+IF('sets &amp; selections'!S20&gt;0,'sets &amp; selections'!S20,0)</f>
        <v>0</v>
      </c>
      <c r="D489" s="356">
        <v>70001</v>
      </c>
      <c r="E489" s="96" t="s">
        <v>184</v>
      </c>
      <c r="F489" s="96" t="s">
        <v>120</v>
      </c>
      <c r="G489" s="96" t="s">
        <v>120</v>
      </c>
      <c r="H489" s="403"/>
    </row>
    <row r="490" spans="1:8">
      <c r="A490" s="356">
        <v>70001</v>
      </c>
      <c r="B490" s="357" t="str">
        <f t="shared" si="22"/>
        <v>CC.GRFC018-white</v>
      </c>
      <c r="C490" s="356">
        <f>_xlfn.XLOOKUP(E490,holds!B:B,holds!T:T)+IF('sets &amp; selections'!S20&gt;0,'sets &amp; selections'!S20,0)</f>
        <v>0</v>
      </c>
      <c r="D490" s="356">
        <v>70001</v>
      </c>
      <c r="E490" s="96" t="s">
        <v>188</v>
      </c>
      <c r="F490" s="96" t="s">
        <v>120</v>
      </c>
      <c r="G490" s="96" t="s">
        <v>120</v>
      </c>
      <c r="H490" s="403"/>
    </row>
    <row r="491" spans="1:8">
      <c r="A491" s="356">
        <v>70001</v>
      </c>
      <c r="B491" s="357" t="str">
        <f t="shared" si="22"/>
        <v>CC.GRFC019-white</v>
      </c>
      <c r="C491" s="356">
        <f>_xlfn.XLOOKUP(E491,holds!B:B,holds!T:T)+IF('sets &amp; selections'!S20&gt;0,'sets &amp; selections'!S20,0)</f>
        <v>0</v>
      </c>
      <c r="D491" s="356">
        <v>70001</v>
      </c>
      <c r="E491" s="96" t="s">
        <v>186</v>
      </c>
      <c r="F491" s="96" t="s">
        <v>120</v>
      </c>
      <c r="G491" s="96" t="s">
        <v>120</v>
      </c>
      <c r="H491" s="403"/>
    </row>
    <row r="492" spans="1:8">
      <c r="A492" s="361">
        <v>70001</v>
      </c>
      <c r="B492" s="362" t="str">
        <f t="shared" si="22"/>
        <v>CC.GRFC001-fluoyellow</v>
      </c>
      <c r="C492" s="361">
        <f>_xlfn.XLOOKUP(E492,holds!B:B,holds!U:U)+IF('sets &amp; selections'!T20&gt;0,'sets &amp; selections'!T20,0)</f>
        <v>0</v>
      </c>
      <c r="D492" s="361">
        <v>70001</v>
      </c>
      <c r="E492" s="336" t="s">
        <v>180</v>
      </c>
      <c r="F492" s="336" t="s">
        <v>121</v>
      </c>
      <c r="G492" s="336" t="s">
        <v>121</v>
      </c>
      <c r="H492" s="403"/>
    </row>
    <row r="493" spans="1:8">
      <c r="A493" s="361">
        <v>70001</v>
      </c>
      <c r="B493" s="362" t="str">
        <f t="shared" si="22"/>
        <v>CC.GRFC002-fluoyellow</v>
      </c>
      <c r="C493" s="361">
        <f>_xlfn.XLOOKUP(E493,holds!B:B,holds!U:U)+IF('sets &amp; selections'!T20&gt;0,'sets &amp; selections'!T20,0)</f>
        <v>0</v>
      </c>
      <c r="D493" s="361">
        <v>70001</v>
      </c>
      <c r="E493" s="336" t="s">
        <v>182</v>
      </c>
      <c r="F493" s="336" t="s">
        <v>121</v>
      </c>
      <c r="G493" s="336" t="s">
        <v>121</v>
      </c>
      <c r="H493" s="403"/>
    </row>
    <row r="494" spans="1:8">
      <c r="A494" s="361">
        <v>70001</v>
      </c>
      <c r="B494" s="362" t="str">
        <f t="shared" si="22"/>
        <v>CC.GRFC003-fluoyellow</v>
      </c>
      <c r="C494" s="361">
        <f>_xlfn.XLOOKUP(E494,holds!B:B,holds!U:U)+IF('sets &amp; selections'!T20&gt;0,'sets &amp; selections'!T20,0)</f>
        <v>0</v>
      </c>
      <c r="D494" s="361">
        <v>70001</v>
      </c>
      <c r="E494" s="336" t="s">
        <v>190</v>
      </c>
      <c r="F494" s="336" t="s">
        <v>121</v>
      </c>
      <c r="G494" s="336" t="s">
        <v>121</v>
      </c>
      <c r="H494" s="403"/>
    </row>
    <row r="495" spans="1:8">
      <c r="A495" s="361">
        <v>70001</v>
      </c>
      <c r="B495" s="362" t="str">
        <f t="shared" si="22"/>
        <v>CC.GRFC004-fluoyellow</v>
      </c>
      <c r="C495" s="361">
        <f>_xlfn.XLOOKUP(E495,holds!B:B,holds!U:U)+IF('sets &amp; selections'!T20&gt;0,'sets &amp; selections'!T20,0)</f>
        <v>0</v>
      </c>
      <c r="D495" s="361">
        <v>70001</v>
      </c>
      <c r="E495" s="336" t="s">
        <v>192</v>
      </c>
      <c r="F495" s="336" t="s">
        <v>121</v>
      </c>
      <c r="G495" s="336" t="s">
        <v>121</v>
      </c>
      <c r="H495" s="403"/>
    </row>
    <row r="496" spans="1:8">
      <c r="A496" s="361">
        <v>70001</v>
      </c>
      <c r="B496" s="362" t="str">
        <f t="shared" si="22"/>
        <v>CC.GRFC005-fluoyellow</v>
      </c>
      <c r="C496" s="361">
        <f>_xlfn.XLOOKUP(E496,holds!B:B,holds!U:U)+IF('sets &amp; selections'!T20&gt;0,'sets &amp; selections'!T20,0)</f>
        <v>0</v>
      </c>
      <c r="D496" s="361">
        <v>70001</v>
      </c>
      <c r="E496" s="336" t="s">
        <v>194</v>
      </c>
      <c r="F496" s="336" t="s">
        <v>121</v>
      </c>
      <c r="G496" s="336" t="s">
        <v>121</v>
      </c>
      <c r="H496" s="403"/>
    </row>
    <row r="497" spans="1:8">
      <c r="A497" s="361">
        <v>70001</v>
      </c>
      <c r="B497" s="362" t="str">
        <f t="shared" si="22"/>
        <v>CC.GRFC006-fluoyellow</v>
      </c>
      <c r="C497" s="361">
        <f>_xlfn.XLOOKUP(E497,holds!B:B,holds!U:U)+IF('sets &amp; selections'!T20&gt;0,'sets &amp; selections'!T20,0)</f>
        <v>0</v>
      </c>
      <c r="D497" s="361">
        <v>70001</v>
      </c>
      <c r="E497" s="336" t="s">
        <v>196</v>
      </c>
      <c r="F497" s="336" t="s">
        <v>121</v>
      </c>
      <c r="G497" s="336" t="s">
        <v>121</v>
      </c>
      <c r="H497" s="403"/>
    </row>
    <row r="498" spans="1:8">
      <c r="A498" s="361">
        <v>70001</v>
      </c>
      <c r="B498" s="362" t="str">
        <f t="shared" si="22"/>
        <v>CC.GRFC007-fluoyellow</v>
      </c>
      <c r="C498" s="361">
        <f>_xlfn.XLOOKUP(E498,holds!B:B,holds!U:U)+IF('sets &amp; selections'!T20&gt;0,'sets &amp; selections'!T20,0)</f>
        <v>0</v>
      </c>
      <c r="D498" s="361">
        <v>70001</v>
      </c>
      <c r="E498" s="336" t="s">
        <v>198</v>
      </c>
      <c r="F498" s="336" t="s">
        <v>121</v>
      </c>
      <c r="G498" s="336" t="s">
        <v>121</v>
      </c>
      <c r="H498" s="403"/>
    </row>
    <row r="499" spans="1:8">
      <c r="A499" s="361">
        <v>70001</v>
      </c>
      <c r="B499" s="362" t="str">
        <f t="shared" si="22"/>
        <v>CC.GRFC008-fluoyellow</v>
      </c>
      <c r="C499" s="361">
        <f>_xlfn.XLOOKUP(E499,holds!B:B,holds!U:U)+IF('sets &amp; selections'!T20&gt;0,'sets &amp; selections'!T20,0)</f>
        <v>0</v>
      </c>
      <c r="D499" s="361">
        <v>70001</v>
      </c>
      <c r="E499" s="336" t="s">
        <v>200</v>
      </c>
      <c r="F499" s="336" t="s">
        <v>121</v>
      </c>
      <c r="G499" s="336" t="s">
        <v>121</v>
      </c>
      <c r="H499" s="403"/>
    </row>
    <row r="500" spans="1:8">
      <c r="A500" s="361">
        <v>70001</v>
      </c>
      <c r="B500" s="362" t="str">
        <f t="shared" si="22"/>
        <v>CC.GRFC009-fluoyellow</v>
      </c>
      <c r="C500" s="361">
        <f>_xlfn.XLOOKUP(E500,holds!B:B,holds!U:U)+IF('sets &amp; selections'!T20&gt;0,'sets &amp; selections'!T20,0)</f>
        <v>0</v>
      </c>
      <c r="D500" s="361">
        <v>70001</v>
      </c>
      <c r="E500" s="336" t="s">
        <v>202</v>
      </c>
      <c r="F500" s="336" t="s">
        <v>121</v>
      </c>
      <c r="G500" s="336" t="s">
        <v>121</v>
      </c>
      <c r="H500" s="403"/>
    </row>
    <row r="501" spans="1:8">
      <c r="A501" s="361">
        <v>70001</v>
      </c>
      <c r="B501" s="362" t="str">
        <f t="shared" si="22"/>
        <v>CC.GRFC010-fluoyellow</v>
      </c>
      <c r="C501" s="361">
        <f>_xlfn.XLOOKUP(E501,holds!B:B,holds!U:U)+IF('sets &amp; selections'!T20&gt;0,'sets &amp; selections'!T20,0)</f>
        <v>0</v>
      </c>
      <c r="D501" s="361">
        <v>70001</v>
      </c>
      <c r="E501" s="336" t="s">
        <v>204</v>
      </c>
      <c r="F501" s="336" t="s">
        <v>121</v>
      </c>
      <c r="G501" s="336" t="s">
        <v>121</v>
      </c>
      <c r="H501" s="403"/>
    </row>
    <row r="502" spans="1:8">
      <c r="A502" s="361">
        <v>70001</v>
      </c>
      <c r="B502" s="362" t="str">
        <f t="shared" si="22"/>
        <v>CC.GRFC011-fluoyellow</v>
      </c>
      <c r="C502" s="361">
        <f>_xlfn.XLOOKUP(E502,holds!B:B,holds!U:U)+IF('sets &amp; selections'!T20&gt;0,'sets &amp; selections'!T20,0)</f>
        <v>0</v>
      </c>
      <c r="D502" s="361">
        <v>70001</v>
      </c>
      <c r="E502" s="336" t="s">
        <v>206</v>
      </c>
      <c r="F502" s="336" t="s">
        <v>121</v>
      </c>
      <c r="G502" s="336" t="s">
        <v>121</v>
      </c>
      <c r="H502" s="403"/>
    </row>
    <row r="503" spans="1:8">
      <c r="A503" s="361">
        <v>70001</v>
      </c>
      <c r="B503" s="362" t="str">
        <f t="shared" si="22"/>
        <v>CC.GRFC012-fluoyellow</v>
      </c>
      <c r="C503" s="361">
        <f>_xlfn.XLOOKUP(E503,holds!B:B,holds!U:U)+IF('sets &amp; selections'!T20&gt;0,'sets &amp; selections'!T20,0)</f>
        <v>0</v>
      </c>
      <c r="D503" s="361">
        <v>70001</v>
      </c>
      <c r="E503" s="336" t="s">
        <v>208</v>
      </c>
      <c r="F503" s="336" t="s">
        <v>121</v>
      </c>
      <c r="G503" s="336" t="s">
        <v>121</v>
      </c>
      <c r="H503" s="403"/>
    </row>
    <row r="504" spans="1:8">
      <c r="A504" s="361">
        <v>70001</v>
      </c>
      <c r="B504" s="362" t="str">
        <f t="shared" si="22"/>
        <v>CC.GRFC013-fluoyellow</v>
      </c>
      <c r="C504" s="361">
        <f>_xlfn.XLOOKUP(E504,holds!B:B,holds!U:U)+IF('sets &amp; selections'!T20&gt;0,'sets &amp; selections'!T20,0)</f>
        <v>0</v>
      </c>
      <c r="D504" s="361">
        <v>70001</v>
      </c>
      <c r="E504" s="336" t="s">
        <v>210</v>
      </c>
      <c r="F504" s="336" t="s">
        <v>121</v>
      </c>
      <c r="G504" s="336" t="s">
        <v>121</v>
      </c>
      <c r="H504" s="403"/>
    </row>
    <row r="505" spans="1:8">
      <c r="A505" s="361">
        <v>70001</v>
      </c>
      <c r="B505" s="362" t="str">
        <f t="shared" si="22"/>
        <v>CC.GRFC014-fluoyellow</v>
      </c>
      <c r="C505" s="361">
        <f>_xlfn.XLOOKUP(E505,holds!B:B,holds!U:U)+IF('sets &amp; selections'!T20&gt;0,'sets &amp; selections'!T20,0)</f>
        <v>0</v>
      </c>
      <c r="D505" s="361">
        <v>70001</v>
      </c>
      <c r="E505" s="336" t="s">
        <v>212</v>
      </c>
      <c r="F505" s="336" t="s">
        <v>121</v>
      </c>
      <c r="G505" s="336" t="s">
        <v>121</v>
      </c>
      <c r="H505" s="403"/>
    </row>
    <row r="506" spans="1:8">
      <c r="A506" s="361">
        <v>70001</v>
      </c>
      <c r="B506" s="362" t="str">
        <f t="shared" si="22"/>
        <v>CC.GRFC015-fluoyellow</v>
      </c>
      <c r="C506" s="361">
        <f>_xlfn.XLOOKUP(E506,holds!B:B,holds!U:U)+IF('sets &amp; selections'!T20&gt;0,'sets &amp; selections'!T20,0)</f>
        <v>0</v>
      </c>
      <c r="D506" s="361">
        <v>70001</v>
      </c>
      <c r="E506" s="336" t="s">
        <v>215</v>
      </c>
      <c r="F506" s="336" t="s">
        <v>121</v>
      </c>
      <c r="G506" s="336" t="s">
        <v>121</v>
      </c>
      <c r="H506" s="403"/>
    </row>
    <row r="507" spans="1:8">
      <c r="A507" s="361">
        <v>70001</v>
      </c>
      <c r="B507" s="362" t="str">
        <f t="shared" si="22"/>
        <v>CC.GRFC016-fluoyellow</v>
      </c>
      <c r="C507" s="361">
        <f>_xlfn.XLOOKUP(E507,holds!B:B,holds!U:U)+IF('sets &amp; selections'!T20&gt;0,'sets &amp; selections'!T20,0)</f>
        <v>0</v>
      </c>
      <c r="D507" s="361">
        <v>70001</v>
      </c>
      <c r="E507" s="336" t="s">
        <v>217</v>
      </c>
      <c r="F507" s="336" t="s">
        <v>121</v>
      </c>
      <c r="G507" s="336" t="s">
        <v>121</v>
      </c>
      <c r="H507" s="403"/>
    </row>
    <row r="508" spans="1:8">
      <c r="A508" s="361">
        <v>70001</v>
      </c>
      <c r="B508" s="362" t="str">
        <f t="shared" si="22"/>
        <v>CC.GRFC017-fluoyellow</v>
      </c>
      <c r="C508" s="361">
        <f>_xlfn.XLOOKUP(E508,holds!B:B,holds!U:U)+IF('sets &amp; selections'!T20&gt;0,'sets &amp; selections'!T20,0)</f>
        <v>0</v>
      </c>
      <c r="D508" s="361">
        <v>70001</v>
      </c>
      <c r="E508" s="336" t="s">
        <v>184</v>
      </c>
      <c r="F508" s="336" t="s">
        <v>121</v>
      </c>
      <c r="G508" s="336" t="s">
        <v>121</v>
      </c>
      <c r="H508" s="403"/>
    </row>
    <row r="509" spans="1:8">
      <c r="A509" s="361">
        <v>70001</v>
      </c>
      <c r="B509" s="362" t="str">
        <f t="shared" si="22"/>
        <v>CC.GRFC018-fluoyellow</v>
      </c>
      <c r="C509" s="361">
        <f>_xlfn.XLOOKUP(E509,holds!B:B,holds!U:U)+IF('sets &amp; selections'!T20&gt;0,'sets &amp; selections'!T20,0)</f>
        <v>0</v>
      </c>
      <c r="D509" s="361">
        <v>70001</v>
      </c>
      <c r="E509" s="336" t="s">
        <v>188</v>
      </c>
      <c r="F509" s="336" t="s">
        <v>121</v>
      </c>
      <c r="G509" s="336" t="s">
        <v>121</v>
      </c>
      <c r="H509" s="403"/>
    </row>
    <row r="510" spans="1:8">
      <c r="A510" s="361">
        <v>70001</v>
      </c>
      <c r="B510" s="362" t="str">
        <f t="shared" si="22"/>
        <v>CC.GRFC019-fluoyellow</v>
      </c>
      <c r="C510" s="361">
        <f>_xlfn.XLOOKUP(E510,holds!B:B,holds!U:U)+IF('sets &amp; selections'!T20&gt;0,'sets &amp; selections'!T20,0)</f>
        <v>0</v>
      </c>
      <c r="D510" s="361">
        <v>70001</v>
      </c>
      <c r="E510" s="336" t="s">
        <v>186</v>
      </c>
      <c r="F510" s="336" t="s">
        <v>121</v>
      </c>
      <c r="G510" s="336" t="s">
        <v>121</v>
      </c>
      <c r="H510" s="403"/>
    </row>
    <row r="511" spans="1:8">
      <c r="A511" s="358">
        <v>70001</v>
      </c>
      <c r="B511" s="359" t="str">
        <f t="shared" si="22"/>
        <v>CC.GRFC001-fluoorange</v>
      </c>
      <c r="C511" s="358">
        <f>_xlfn.XLOOKUP(E511,holds!B:B,holds!V:V)+IF('sets &amp; selections'!U20&gt;0,'sets &amp; selections'!U20,0)</f>
        <v>0</v>
      </c>
      <c r="D511" s="358">
        <v>70001</v>
      </c>
      <c r="E511" s="360" t="s">
        <v>180</v>
      </c>
      <c r="F511" s="360" t="s">
        <v>122</v>
      </c>
      <c r="G511" s="360" t="s">
        <v>122</v>
      </c>
      <c r="H511" s="403"/>
    </row>
    <row r="512" spans="1:8">
      <c r="A512" s="358">
        <v>70001</v>
      </c>
      <c r="B512" s="359" t="str">
        <f t="shared" si="22"/>
        <v>CC.GRFC002-fluoorange</v>
      </c>
      <c r="C512" s="358">
        <f>_xlfn.XLOOKUP(E512,holds!B:B,holds!V:V)+IF('sets &amp; selections'!U20&gt;0,'sets &amp; selections'!U20,0)</f>
        <v>0</v>
      </c>
      <c r="D512" s="358">
        <v>70001</v>
      </c>
      <c r="E512" s="360" t="s">
        <v>182</v>
      </c>
      <c r="F512" s="360" t="s">
        <v>122</v>
      </c>
      <c r="G512" s="360" t="s">
        <v>122</v>
      </c>
      <c r="H512" s="403"/>
    </row>
    <row r="513" spans="1:8">
      <c r="A513" s="358">
        <v>70001</v>
      </c>
      <c r="B513" s="359" t="str">
        <f t="shared" si="22"/>
        <v>CC.GRFC003-fluoorange</v>
      </c>
      <c r="C513" s="358">
        <f>_xlfn.XLOOKUP(E513,holds!B:B,holds!V:V)+IF('sets &amp; selections'!U20&gt;0,'sets &amp; selections'!U20,0)</f>
        <v>0</v>
      </c>
      <c r="D513" s="358">
        <v>70001</v>
      </c>
      <c r="E513" s="360" t="s">
        <v>190</v>
      </c>
      <c r="F513" s="360" t="s">
        <v>122</v>
      </c>
      <c r="G513" s="360" t="s">
        <v>122</v>
      </c>
      <c r="H513" s="403"/>
    </row>
    <row r="514" spans="1:8">
      <c r="A514" s="358">
        <v>70001</v>
      </c>
      <c r="B514" s="359" t="str">
        <f t="shared" si="22"/>
        <v>CC.GRFC004-fluoorange</v>
      </c>
      <c r="C514" s="358">
        <f>_xlfn.XLOOKUP(E514,holds!B:B,holds!V:V)+IF('sets &amp; selections'!U20&gt;0,'sets &amp; selections'!U20,0)</f>
        <v>0</v>
      </c>
      <c r="D514" s="358">
        <v>70001</v>
      </c>
      <c r="E514" s="360" t="s">
        <v>192</v>
      </c>
      <c r="F514" s="360" t="s">
        <v>122</v>
      </c>
      <c r="G514" s="360" t="s">
        <v>122</v>
      </c>
      <c r="H514" s="403"/>
    </row>
    <row r="515" spans="1:8">
      <c r="A515" s="358">
        <v>70001</v>
      </c>
      <c r="B515" s="359" t="str">
        <f t="shared" ref="B515:B567" si="23">E515&amp;"-"&amp;F515</f>
        <v>CC.GRFC005-fluoorange</v>
      </c>
      <c r="C515" s="358">
        <f>_xlfn.XLOOKUP(E515,holds!B:B,holds!V:V)+IF('sets &amp; selections'!U20&gt;0,'sets &amp; selections'!U20,0)</f>
        <v>0</v>
      </c>
      <c r="D515" s="358">
        <v>70001</v>
      </c>
      <c r="E515" s="360" t="s">
        <v>194</v>
      </c>
      <c r="F515" s="360" t="s">
        <v>122</v>
      </c>
      <c r="G515" s="360" t="s">
        <v>122</v>
      </c>
      <c r="H515" s="403"/>
    </row>
    <row r="516" spans="1:8">
      <c r="A516" s="358">
        <v>70001</v>
      </c>
      <c r="B516" s="359" t="str">
        <f t="shared" si="23"/>
        <v>CC.GRFC006-fluoorange</v>
      </c>
      <c r="C516" s="358">
        <f>_xlfn.XLOOKUP(E516,holds!B:B,holds!V:V)+IF('sets &amp; selections'!U20&gt;0,'sets &amp; selections'!U20,0)</f>
        <v>0</v>
      </c>
      <c r="D516" s="358">
        <v>70001</v>
      </c>
      <c r="E516" s="360" t="s">
        <v>196</v>
      </c>
      <c r="F516" s="360" t="s">
        <v>122</v>
      </c>
      <c r="G516" s="360" t="s">
        <v>122</v>
      </c>
      <c r="H516" s="403"/>
    </row>
    <row r="517" spans="1:8">
      <c r="A517" s="358">
        <v>70001</v>
      </c>
      <c r="B517" s="359" t="str">
        <f t="shared" si="23"/>
        <v>CC.GRFC007-fluoorange</v>
      </c>
      <c r="C517" s="358">
        <f>_xlfn.XLOOKUP(E517,holds!B:B,holds!V:V)+IF('sets &amp; selections'!U20&gt;0,'sets &amp; selections'!U20,0)</f>
        <v>0</v>
      </c>
      <c r="D517" s="358">
        <v>70001</v>
      </c>
      <c r="E517" s="360" t="s">
        <v>198</v>
      </c>
      <c r="F517" s="360" t="s">
        <v>122</v>
      </c>
      <c r="G517" s="360" t="s">
        <v>122</v>
      </c>
      <c r="H517" s="403"/>
    </row>
    <row r="518" spans="1:8">
      <c r="A518" s="358">
        <v>70001</v>
      </c>
      <c r="B518" s="359" t="str">
        <f t="shared" si="23"/>
        <v>CC.GRFC008-fluoorange</v>
      </c>
      <c r="C518" s="358">
        <f>_xlfn.XLOOKUP(E518,holds!B:B,holds!V:V)+IF('sets &amp; selections'!U20&gt;0,'sets &amp; selections'!U20,0)</f>
        <v>0</v>
      </c>
      <c r="D518" s="358">
        <v>70001</v>
      </c>
      <c r="E518" s="360" t="s">
        <v>200</v>
      </c>
      <c r="F518" s="360" t="s">
        <v>122</v>
      </c>
      <c r="G518" s="360" t="s">
        <v>122</v>
      </c>
      <c r="H518" s="403"/>
    </row>
    <row r="519" spans="1:8">
      <c r="A519" s="358">
        <v>70001</v>
      </c>
      <c r="B519" s="359" t="str">
        <f t="shared" si="23"/>
        <v>CC.GRFC009-fluoorange</v>
      </c>
      <c r="C519" s="358">
        <f>_xlfn.XLOOKUP(E519,holds!B:B,holds!V:V)+IF('sets &amp; selections'!U20&gt;0,'sets &amp; selections'!U20,0)</f>
        <v>0</v>
      </c>
      <c r="D519" s="358">
        <v>70001</v>
      </c>
      <c r="E519" s="360" t="s">
        <v>202</v>
      </c>
      <c r="F519" s="360" t="s">
        <v>122</v>
      </c>
      <c r="G519" s="360" t="s">
        <v>122</v>
      </c>
      <c r="H519" s="403"/>
    </row>
    <row r="520" spans="1:8">
      <c r="A520" s="358">
        <v>70001</v>
      </c>
      <c r="B520" s="359" t="str">
        <f t="shared" si="23"/>
        <v>CC.GRFC010-fluoorange</v>
      </c>
      <c r="C520" s="358">
        <f>_xlfn.XLOOKUP(E520,holds!B:B,holds!V:V)+IF('sets &amp; selections'!U20&gt;0,'sets &amp; selections'!U20,0)</f>
        <v>0</v>
      </c>
      <c r="D520" s="358">
        <v>70001</v>
      </c>
      <c r="E520" s="360" t="s">
        <v>204</v>
      </c>
      <c r="F520" s="360" t="s">
        <v>122</v>
      </c>
      <c r="G520" s="360" t="s">
        <v>122</v>
      </c>
      <c r="H520" s="403"/>
    </row>
    <row r="521" spans="1:8">
      <c r="A521" s="358">
        <v>70001</v>
      </c>
      <c r="B521" s="359" t="str">
        <f t="shared" si="23"/>
        <v>CC.GRFC011-fluoorange</v>
      </c>
      <c r="C521" s="358">
        <f>_xlfn.XLOOKUP(E521,holds!B:B,holds!V:V)+IF('sets &amp; selections'!U20&gt;0,'sets &amp; selections'!U20,0)</f>
        <v>0</v>
      </c>
      <c r="D521" s="358">
        <v>70001</v>
      </c>
      <c r="E521" s="360" t="s">
        <v>206</v>
      </c>
      <c r="F521" s="360" t="s">
        <v>122</v>
      </c>
      <c r="G521" s="360" t="s">
        <v>122</v>
      </c>
      <c r="H521" s="403"/>
    </row>
    <row r="522" spans="1:8">
      <c r="A522" s="358">
        <v>70001</v>
      </c>
      <c r="B522" s="359" t="str">
        <f t="shared" si="23"/>
        <v>CC.GRFC012-fluoorange</v>
      </c>
      <c r="C522" s="358">
        <f>_xlfn.XLOOKUP(E522,holds!B:B,holds!V:V)+IF('sets &amp; selections'!U20&gt;0,'sets &amp; selections'!U20,0)</f>
        <v>0</v>
      </c>
      <c r="D522" s="358">
        <v>70001</v>
      </c>
      <c r="E522" s="360" t="s">
        <v>208</v>
      </c>
      <c r="F522" s="360" t="s">
        <v>122</v>
      </c>
      <c r="G522" s="360" t="s">
        <v>122</v>
      </c>
      <c r="H522" s="403"/>
    </row>
    <row r="523" spans="1:8">
      <c r="A523" s="358">
        <v>70001</v>
      </c>
      <c r="B523" s="359" t="str">
        <f t="shared" si="23"/>
        <v>CC.GRFC013-fluoorange</v>
      </c>
      <c r="C523" s="358">
        <f>_xlfn.XLOOKUP(E523,holds!B:B,holds!V:V)+IF('sets &amp; selections'!U20&gt;0,'sets &amp; selections'!U20,0)</f>
        <v>0</v>
      </c>
      <c r="D523" s="358">
        <v>70001</v>
      </c>
      <c r="E523" s="360" t="s">
        <v>210</v>
      </c>
      <c r="F523" s="360" t="s">
        <v>122</v>
      </c>
      <c r="G523" s="360" t="s">
        <v>122</v>
      </c>
      <c r="H523" s="403"/>
    </row>
    <row r="524" spans="1:8">
      <c r="A524" s="358">
        <v>70001</v>
      </c>
      <c r="B524" s="359" t="str">
        <f t="shared" si="23"/>
        <v>CC.GRFC014-fluoorange</v>
      </c>
      <c r="C524" s="358">
        <f>_xlfn.XLOOKUP(E524,holds!B:B,holds!V:V)+IF('sets &amp; selections'!U20&gt;0,'sets &amp; selections'!U20,0)</f>
        <v>0</v>
      </c>
      <c r="D524" s="358">
        <v>70001</v>
      </c>
      <c r="E524" s="360" t="s">
        <v>212</v>
      </c>
      <c r="F524" s="360" t="s">
        <v>122</v>
      </c>
      <c r="G524" s="360" t="s">
        <v>122</v>
      </c>
      <c r="H524" s="403"/>
    </row>
    <row r="525" spans="1:8">
      <c r="A525" s="358">
        <v>70001</v>
      </c>
      <c r="B525" s="359" t="str">
        <f t="shared" si="23"/>
        <v>CC.GRFC015-fluoorange</v>
      </c>
      <c r="C525" s="358">
        <f>_xlfn.XLOOKUP(E525,holds!B:B,holds!V:V)+IF('sets &amp; selections'!U20&gt;0,'sets &amp; selections'!U20,0)</f>
        <v>0</v>
      </c>
      <c r="D525" s="358">
        <v>70001</v>
      </c>
      <c r="E525" s="360" t="s">
        <v>215</v>
      </c>
      <c r="F525" s="360" t="s">
        <v>122</v>
      </c>
      <c r="G525" s="360" t="s">
        <v>122</v>
      </c>
      <c r="H525" s="403"/>
    </row>
    <row r="526" spans="1:8">
      <c r="A526" s="358">
        <v>70001</v>
      </c>
      <c r="B526" s="359" t="str">
        <f t="shared" si="23"/>
        <v>CC.GRFC016-fluoorange</v>
      </c>
      <c r="C526" s="358">
        <f>_xlfn.XLOOKUP(E526,holds!B:B,holds!V:V)+IF('sets &amp; selections'!U20&gt;0,'sets &amp; selections'!U20,0)</f>
        <v>0</v>
      </c>
      <c r="D526" s="358">
        <v>70001</v>
      </c>
      <c r="E526" s="360" t="s">
        <v>217</v>
      </c>
      <c r="F526" s="360" t="s">
        <v>122</v>
      </c>
      <c r="G526" s="360" t="s">
        <v>122</v>
      </c>
      <c r="H526" s="403"/>
    </row>
    <row r="527" spans="1:8">
      <c r="A527" s="358">
        <v>70001</v>
      </c>
      <c r="B527" s="359" t="str">
        <f t="shared" si="23"/>
        <v>CC.GRFC017-fluoorange</v>
      </c>
      <c r="C527" s="358">
        <f>_xlfn.XLOOKUP(E527,holds!B:B,holds!V:V)+IF('sets &amp; selections'!U20&gt;0,'sets &amp; selections'!U20,0)</f>
        <v>0</v>
      </c>
      <c r="D527" s="358">
        <v>70001</v>
      </c>
      <c r="E527" s="360" t="s">
        <v>184</v>
      </c>
      <c r="F527" s="360" t="s">
        <v>122</v>
      </c>
      <c r="G527" s="360" t="s">
        <v>122</v>
      </c>
      <c r="H527" s="403"/>
    </row>
    <row r="528" spans="1:8">
      <c r="A528" s="358">
        <v>70001</v>
      </c>
      <c r="B528" s="359" t="str">
        <f t="shared" si="23"/>
        <v>CC.GRFC018-fluoorange</v>
      </c>
      <c r="C528" s="358">
        <f>_xlfn.XLOOKUP(E528,holds!B:B,holds!V:V)+IF('sets &amp; selections'!U20&gt;0,'sets &amp; selections'!U20,0)</f>
        <v>0</v>
      </c>
      <c r="D528" s="358">
        <v>70001</v>
      </c>
      <c r="E528" s="360" t="s">
        <v>188</v>
      </c>
      <c r="F528" s="360" t="s">
        <v>122</v>
      </c>
      <c r="G528" s="360" t="s">
        <v>122</v>
      </c>
      <c r="H528" s="403"/>
    </row>
    <row r="529" spans="1:8">
      <c r="A529" s="358">
        <v>70001</v>
      </c>
      <c r="B529" s="359" t="str">
        <f t="shared" si="23"/>
        <v>CC.GRFC019-fluoorange</v>
      </c>
      <c r="C529" s="358">
        <f>_xlfn.XLOOKUP(E529,holds!B:B,holds!V:V)+IF('sets &amp; selections'!U20&gt;0,'sets &amp; selections'!U20,0)</f>
        <v>0</v>
      </c>
      <c r="D529" s="358">
        <v>70001</v>
      </c>
      <c r="E529" s="360" t="s">
        <v>186</v>
      </c>
      <c r="F529" s="360" t="s">
        <v>122</v>
      </c>
      <c r="G529" s="360" t="s">
        <v>122</v>
      </c>
      <c r="H529" s="403"/>
    </row>
    <row r="530" spans="1:8">
      <c r="A530" s="366">
        <v>70001</v>
      </c>
      <c r="B530" s="367" t="str">
        <f t="shared" si="23"/>
        <v>CC.GRFC001-fluopink</v>
      </c>
      <c r="C530" s="366">
        <f>_xlfn.XLOOKUP(E530,holds!B:B,holds!W:W)+IF('sets &amp; selections'!V20&gt;0,'sets &amp; selections'!V20,0)</f>
        <v>0</v>
      </c>
      <c r="D530" s="366">
        <v>70001</v>
      </c>
      <c r="E530" s="368" t="s">
        <v>180</v>
      </c>
      <c r="F530" s="368" t="s">
        <v>123</v>
      </c>
      <c r="G530" s="368" t="s">
        <v>123</v>
      </c>
      <c r="H530" s="403"/>
    </row>
    <row r="531" spans="1:8">
      <c r="A531" s="366">
        <v>70001</v>
      </c>
      <c r="B531" s="367" t="str">
        <f t="shared" si="23"/>
        <v>CC.GRFC002-fluopink</v>
      </c>
      <c r="C531" s="366">
        <f>_xlfn.XLOOKUP(E531,holds!B:B,holds!W:W)+IF('sets &amp; selections'!V20&gt;0,'sets &amp; selections'!V20,0)</f>
        <v>0</v>
      </c>
      <c r="D531" s="366">
        <v>70001</v>
      </c>
      <c r="E531" s="368" t="s">
        <v>182</v>
      </c>
      <c r="F531" s="368" t="s">
        <v>123</v>
      </c>
      <c r="G531" s="368" t="s">
        <v>123</v>
      </c>
      <c r="H531" s="403"/>
    </row>
    <row r="532" spans="1:8">
      <c r="A532" s="366">
        <v>70001</v>
      </c>
      <c r="B532" s="367" t="str">
        <f t="shared" si="23"/>
        <v>CC.GRFC003-fluopink</v>
      </c>
      <c r="C532" s="366">
        <f>_xlfn.XLOOKUP(E532,holds!B:B,holds!W:W)+IF('sets &amp; selections'!V20&gt;0,'sets &amp; selections'!V20,0)</f>
        <v>0</v>
      </c>
      <c r="D532" s="366">
        <v>70001</v>
      </c>
      <c r="E532" s="368" t="s">
        <v>190</v>
      </c>
      <c r="F532" s="368" t="s">
        <v>123</v>
      </c>
      <c r="G532" s="368" t="s">
        <v>123</v>
      </c>
      <c r="H532" s="403"/>
    </row>
    <row r="533" spans="1:8">
      <c r="A533" s="366">
        <v>70001</v>
      </c>
      <c r="B533" s="367" t="str">
        <f t="shared" si="23"/>
        <v>CC.GRFC004-fluopink</v>
      </c>
      <c r="C533" s="366">
        <f>_xlfn.XLOOKUP(E533,holds!B:B,holds!W:W)+IF('sets &amp; selections'!V20&gt;0,'sets &amp; selections'!V20,0)</f>
        <v>0</v>
      </c>
      <c r="D533" s="366">
        <v>70001</v>
      </c>
      <c r="E533" s="368" t="s">
        <v>192</v>
      </c>
      <c r="F533" s="368" t="s">
        <v>123</v>
      </c>
      <c r="G533" s="368" t="s">
        <v>123</v>
      </c>
      <c r="H533" s="403"/>
    </row>
    <row r="534" spans="1:8">
      <c r="A534" s="366">
        <v>70001</v>
      </c>
      <c r="B534" s="367" t="str">
        <f t="shared" si="23"/>
        <v>CC.GRFC005-fluopink</v>
      </c>
      <c r="C534" s="366">
        <f>_xlfn.XLOOKUP(E534,holds!B:B,holds!W:W)+IF('sets &amp; selections'!V20&gt;0,'sets &amp; selections'!V20,0)</f>
        <v>0</v>
      </c>
      <c r="D534" s="366">
        <v>70001</v>
      </c>
      <c r="E534" s="368" t="s">
        <v>194</v>
      </c>
      <c r="F534" s="368" t="s">
        <v>123</v>
      </c>
      <c r="G534" s="368" t="s">
        <v>123</v>
      </c>
      <c r="H534" s="403"/>
    </row>
    <row r="535" spans="1:8">
      <c r="A535" s="366">
        <v>70001</v>
      </c>
      <c r="B535" s="367" t="str">
        <f t="shared" si="23"/>
        <v>CC.GRFC006-fluopink</v>
      </c>
      <c r="C535" s="366">
        <f>_xlfn.XLOOKUP(E535,holds!B:B,holds!W:W)+IF('sets &amp; selections'!V20&gt;0,'sets &amp; selections'!V20,0)</f>
        <v>0</v>
      </c>
      <c r="D535" s="366">
        <v>70001</v>
      </c>
      <c r="E535" s="368" t="s">
        <v>196</v>
      </c>
      <c r="F535" s="368" t="s">
        <v>123</v>
      </c>
      <c r="G535" s="368" t="s">
        <v>123</v>
      </c>
      <c r="H535" s="403"/>
    </row>
    <row r="536" spans="1:8">
      <c r="A536" s="366">
        <v>70001</v>
      </c>
      <c r="B536" s="367" t="str">
        <f t="shared" si="23"/>
        <v>CC.GRFC007-fluopink</v>
      </c>
      <c r="C536" s="366">
        <f>_xlfn.XLOOKUP(E536,holds!B:B,holds!W:W)+IF('sets &amp; selections'!V20&gt;0,'sets &amp; selections'!V20,0)</f>
        <v>0</v>
      </c>
      <c r="D536" s="366">
        <v>70001</v>
      </c>
      <c r="E536" s="368" t="s">
        <v>198</v>
      </c>
      <c r="F536" s="368" t="s">
        <v>123</v>
      </c>
      <c r="G536" s="368" t="s">
        <v>123</v>
      </c>
      <c r="H536" s="403"/>
    </row>
    <row r="537" spans="1:8">
      <c r="A537" s="366">
        <v>70001</v>
      </c>
      <c r="B537" s="367" t="str">
        <f t="shared" si="23"/>
        <v>CC.GRFC008-fluopink</v>
      </c>
      <c r="C537" s="366">
        <f>_xlfn.XLOOKUP(E537,holds!B:B,holds!W:W)+IF('sets &amp; selections'!V20&gt;0,'sets &amp; selections'!V20,0)</f>
        <v>0</v>
      </c>
      <c r="D537" s="366">
        <v>70001</v>
      </c>
      <c r="E537" s="368" t="s">
        <v>200</v>
      </c>
      <c r="F537" s="368" t="s">
        <v>123</v>
      </c>
      <c r="G537" s="368" t="s">
        <v>123</v>
      </c>
      <c r="H537" s="403"/>
    </row>
    <row r="538" spans="1:8">
      <c r="A538" s="366">
        <v>70001</v>
      </c>
      <c r="B538" s="367" t="str">
        <f t="shared" si="23"/>
        <v>CC.GRFC009-fluopink</v>
      </c>
      <c r="C538" s="366">
        <f>_xlfn.XLOOKUP(E538,holds!B:B,holds!W:W)+IF('sets &amp; selections'!V20&gt;0,'sets &amp; selections'!V20,0)</f>
        <v>0</v>
      </c>
      <c r="D538" s="366">
        <v>70001</v>
      </c>
      <c r="E538" s="368" t="s">
        <v>202</v>
      </c>
      <c r="F538" s="368" t="s">
        <v>123</v>
      </c>
      <c r="G538" s="368" t="s">
        <v>123</v>
      </c>
      <c r="H538" s="403"/>
    </row>
    <row r="539" spans="1:8">
      <c r="A539" s="366">
        <v>70001</v>
      </c>
      <c r="B539" s="367" t="str">
        <f t="shared" si="23"/>
        <v>CC.GRFC010-fluopink</v>
      </c>
      <c r="C539" s="366">
        <f>_xlfn.XLOOKUP(E539,holds!B:B,holds!W:W)+IF('sets &amp; selections'!V20&gt;0,'sets &amp; selections'!V20,0)</f>
        <v>0</v>
      </c>
      <c r="D539" s="366">
        <v>70001</v>
      </c>
      <c r="E539" s="368" t="s">
        <v>204</v>
      </c>
      <c r="F539" s="368" t="s">
        <v>123</v>
      </c>
      <c r="G539" s="368" t="s">
        <v>123</v>
      </c>
      <c r="H539" s="403"/>
    </row>
    <row r="540" spans="1:8">
      <c r="A540" s="366">
        <v>70001</v>
      </c>
      <c r="B540" s="367" t="str">
        <f t="shared" si="23"/>
        <v>CC.GRFC011-fluopink</v>
      </c>
      <c r="C540" s="366">
        <f>_xlfn.XLOOKUP(E540,holds!B:B,holds!W:W)+IF('sets &amp; selections'!V20&gt;0,'sets &amp; selections'!V20,0)</f>
        <v>0</v>
      </c>
      <c r="D540" s="366">
        <v>70001</v>
      </c>
      <c r="E540" s="368" t="s">
        <v>206</v>
      </c>
      <c r="F540" s="368" t="s">
        <v>123</v>
      </c>
      <c r="G540" s="368" t="s">
        <v>123</v>
      </c>
      <c r="H540" s="403"/>
    </row>
    <row r="541" spans="1:8">
      <c r="A541" s="366">
        <v>70001</v>
      </c>
      <c r="B541" s="367" t="str">
        <f t="shared" si="23"/>
        <v>CC.GRFC012-fluopink</v>
      </c>
      <c r="C541" s="366">
        <f>_xlfn.XLOOKUP(E541,holds!B:B,holds!W:W)+IF('sets &amp; selections'!V20&gt;0,'sets &amp; selections'!V20,0)</f>
        <v>0</v>
      </c>
      <c r="D541" s="366">
        <v>70001</v>
      </c>
      <c r="E541" s="368" t="s">
        <v>208</v>
      </c>
      <c r="F541" s="368" t="s">
        <v>123</v>
      </c>
      <c r="G541" s="368" t="s">
        <v>123</v>
      </c>
      <c r="H541" s="403"/>
    </row>
    <row r="542" spans="1:8">
      <c r="A542" s="366">
        <v>70001</v>
      </c>
      <c r="B542" s="367" t="str">
        <f t="shared" si="23"/>
        <v>CC.GRFC013-fluopink</v>
      </c>
      <c r="C542" s="366">
        <f>_xlfn.XLOOKUP(E542,holds!B:B,holds!W:W)+IF('sets &amp; selections'!V20&gt;0,'sets &amp; selections'!V20,0)</f>
        <v>0</v>
      </c>
      <c r="D542" s="366">
        <v>70001</v>
      </c>
      <c r="E542" s="368" t="s">
        <v>210</v>
      </c>
      <c r="F542" s="368" t="s">
        <v>123</v>
      </c>
      <c r="G542" s="368" t="s">
        <v>123</v>
      </c>
      <c r="H542" s="403"/>
    </row>
    <row r="543" spans="1:8">
      <c r="A543" s="366">
        <v>70001</v>
      </c>
      <c r="B543" s="367" t="str">
        <f t="shared" si="23"/>
        <v>CC.GRFC014-fluopink</v>
      </c>
      <c r="C543" s="366">
        <f>_xlfn.XLOOKUP(E543,holds!B:B,holds!W:W)+IF('sets &amp; selections'!V20&gt;0,'sets &amp; selections'!V20,0)</f>
        <v>0</v>
      </c>
      <c r="D543" s="366">
        <v>70001</v>
      </c>
      <c r="E543" s="368" t="s">
        <v>212</v>
      </c>
      <c r="F543" s="368" t="s">
        <v>123</v>
      </c>
      <c r="G543" s="368" t="s">
        <v>123</v>
      </c>
      <c r="H543" s="403"/>
    </row>
    <row r="544" spans="1:8">
      <c r="A544" s="366">
        <v>70001</v>
      </c>
      <c r="B544" s="367" t="str">
        <f t="shared" si="23"/>
        <v>CC.GRFC015-fluopink</v>
      </c>
      <c r="C544" s="366">
        <f>_xlfn.XLOOKUP(E544,holds!B:B,holds!W:W)+IF('sets &amp; selections'!V20&gt;0,'sets &amp; selections'!V20,0)</f>
        <v>0</v>
      </c>
      <c r="D544" s="366">
        <v>70001</v>
      </c>
      <c r="E544" s="368" t="s">
        <v>215</v>
      </c>
      <c r="F544" s="368" t="s">
        <v>123</v>
      </c>
      <c r="G544" s="368" t="s">
        <v>123</v>
      </c>
      <c r="H544" s="403"/>
    </row>
    <row r="545" spans="1:8">
      <c r="A545" s="366">
        <v>70001</v>
      </c>
      <c r="B545" s="367" t="str">
        <f t="shared" si="23"/>
        <v>CC.GRFC016-fluopink</v>
      </c>
      <c r="C545" s="366">
        <f>_xlfn.XLOOKUP(E545,holds!B:B,holds!W:W)+IF('sets &amp; selections'!V20&gt;0,'sets &amp; selections'!V20,0)</f>
        <v>0</v>
      </c>
      <c r="D545" s="366">
        <v>70001</v>
      </c>
      <c r="E545" s="368" t="s">
        <v>217</v>
      </c>
      <c r="F545" s="368" t="s">
        <v>123</v>
      </c>
      <c r="G545" s="368" t="s">
        <v>123</v>
      </c>
      <c r="H545" s="403"/>
    </row>
    <row r="546" spans="1:8">
      <c r="A546" s="366">
        <v>70001</v>
      </c>
      <c r="B546" s="367" t="str">
        <f t="shared" si="23"/>
        <v>CC.GRFC017-fluopink</v>
      </c>
      <c r="C546" s="366">
        <f>_xlfn.XLOOKUP(E546,holds!B:B,holds!W:W)+IF('sets &amp; selections'!V20&gt;0,'sets &amp; selections'!V20,0)</f>
        <v>0</v>
      </c>
      <c r="D546" s="366">
        <v>70001</v>
      </c>
      <c r="E546" s="368" t="s">
        <v>184</v>
      </c>
      <c r="F546" s="368" t="s">
        <v>123</v>
      </c>
      <c r="G546" s="368" t="s">
        <v>123</v>
      </c>
      <c r="H546" s="403"/>
    </row>
    <row r="547" spans="1:8">
      <c r="A547" s="366">
        <v>70001</v>
      </c>
      <c r="B547" s="367" t="str">
        <f t="shared" si="23"/>
        <v>CC.GRFC018-fluopink</v>
      </c>
      <c r="C547" s="366">
        <f>_xlfn.XLOOKUP(E547,holds!B:B,holds!W:W)+IF('sets &amp; selections'!V20&gt;0,'sets &amp; selections'!V20,0)</f>
        <v>0</v>
      </c>
      <c r="D547" s="366">
        <v>70001</v>
      </c>
      <c r="E547" s="368" t="s">
        <v>188</v>
      </c>
      <c r="F547" s="368" t="s">
        <v>123</v>
      </c>
      <c r="G547" s="368" t="s">
        <v>123</v>
      </c>
      <c r="H547" s="403"/>
    </row>
    <row r="548" spans="1:8">
      <c r="A548" s="366">
        <v>70001</v>
      </c>
      <c r="B548" s="367" t="str">
        <f t="shared" si="23"/>
        <v>CC.GRFC019-fluopink</v>
      </c>
      <c r="C548" s="366">
        <f>_xlfn.XLOOKUP(E548,holds!B:B,holds!W:W)+IF('sets &amp; selections'!V20&gt;0,'sets &amp; selections'!V20,0)</f>
        <v>0</v>
      </c>
      <c r="D548" s="366">
        <v>70001</v>
      </c>
      <c r="E548" s="368" t="s">
        <v>186</v>
      </c>
      <c r="F548" s="368" t="s">
        <v>123</v>
      </c>
      <c r="G548" s="368" t="s">
        <v>123</v>
      </c>
      <c r="H548" s="403"/>
    </row>
    <row r="549" spans="1:8">
      <c r="A549" s="363">
        <v>70001</v>
      </c>
      <c r="B549" s="364" t="str">
        <f t="shared" si="23"/>
        <v>CC.GRFC001-fluogreen</v>
      </c>
      <c r="C549" s="363">
        <f>_xlfn.XLOOKUP(E549,holds!B:B,holds!X:X)+IF('sets &amp; selections'!W20&gt;0,'sets &amp; selections'!W20,0)</f>
        <v>0</v>
      </c>
      <c r="D549" s="363">
        <v>70001</v>
      </c>
      <c r="E549" s="365" t="s">
        <v>180</v>
      </c>
      <c r="F549" s="365" t="s">
        <v>124</v>
      </c>
      <c r="G549" s="365" t="s">
        <v>124</v>
      </c>
      <c r="H549" s="403"/>
    </row>
    <row r="550" spans="1:8">
      <c r="A550" s="363">
        <v>70001</v>
      </c>
      <c r="B550" s="364" t="str">
        <f t="shared" si="23"/>
        <v>CC.GRFC002-fluogreen</v>
      </c>
      <c r="C550" s="363">
        <f>_xlfn.XLOOKUP(E550,holds!B:B,holds!X:X)+IF('sets &amp; selections'!W20&gt;0,'sets &amp; selections'!W20,0)</f>
        <v>0</v>
      </c>
      <c r="D550" s="363">
        <v>70001</v>
      </c>
      <c r="E550" s="365" t="s">
        <v>182</v>
      </c>
      <c r="F550" s="365" t="s">
        <v>124</v>
      </c>
      <c r="G550" s="365" t="s">
        <v>124</v>
      </c>
      <c r="H550" s="403"/>
    </row>
    <row r="551" spans="1:8">
      <c r="A551" s="363">
        <v>70001</v>
      </c>
      <c r="B551" s="364" t="str">
        <f t="shared" si="23"/>
        <v>CC.GRFC003-fluogreen</v>
      </c>
      <c r="C551" s="363">
        <f>_xlfn.XLOOKUP(E551,holds!B:B,holds!X:X)+IF('sets &amp; selections'!W20&gt;0,'sets &amp; selections'!W20,0)</f>
        <v>0</v>
      </c>
      <c r="D551" s="363">
        <v>70001</v>
      </c>
      <c r="E551" s="365" t="s">
        <v>190</v>
      </c>
      <c r="F551" s="365" t="s">
        <v>124</v>
      </c>
      <c r="G551" s="365" t="s">
        <v>124</v>
      </c>
      <c r="H551" s="403"/>
    </row>
    <row r="552" spans="1:8">
      <c r="A552" s="363">
        <v>70001</v>
      </c>
      <c r="B552" s="364" t="str">
        <f t="shared" si="23"/>
        <v>CC.GRFC004-fluogreen</v>
      </c>
      <c r="C552" s="363">
        <f>_xlfn.XLOOKUP(E552,holds!B:B,holds!X:X)+IF('sets &amp; selections'!W20&gt;0,'sets &amp; selections'!W20,0)</f>
        <v>0</v>
      </c>
      <c r="D552" s="363">
        <v>70001</v>
      </c>
      <c r="E552" s="365" t="s">
        <v>192</v>
      </c>
      <c r="F552" s="365" t="s">
        <v>124</v>
      </c>
      <c r="G552" s="365" t="s">
        <v>124</v>
      </c>
      <c r="H552" s="403"/>
    </row>
    <row r="553" spans="1:8">
      <c r="A553" s="363">
        <v>70001</v>
      </c>
      <c r="B553" s="364" t="str">
        <f t="shared" si="23"/>
        <v>CC.GRFC005-fluogreen</v>
      </c>
      <c r="C553" s="363">
        <f>_xlfn.XLOOKUP(E553,holds!B:B,holds!X:X)+IF('sets &amp; selections'!W20&gt;0,'sets &amp; selections'!W20,0)</f>
        <v>0</v>
      </c>
      <c r="D553" s="363">
        <v>70001</v>
      </c>
      <c r="E553" s="365" t="s">
        <v>194</v>
      </c>
      <c r="F553" s="365" t="s">
        <v>124</v>
      </c>
      <c r="G553" s="365" t="s">
        <v>124</v>
      </c>
      <c r="H553" s="403"/>
    </row>
    <row r="554" spans="1:8">
      <c r="A554" s="363">
        <v>70001</v>
      </c>
      <c r="B554" s="364" t="str">
        <f t="shared" si="23"/>
        <v>CC.GRFC006-fluogreen</v>
      </c>
      <c r="C554" s="363">
        <f>_xlfn.XLOOKUP(E554,holds!B:B,holds!X:X)+IF('sets &amp; selections'!W20&gt;0,'sets &amp; selections'!W20,0)</f>
        <v>0</v>
      </c>
      <c r="D554" s="363">
        <v>70001</v>
      </c>
      <c r="E554" s="365" t="s">
        <v>196</v>
      </c>
      <c r="F554" s="365" t="s">
        <v>124</v>
      </c>
      <c r="G554" s="365" t="s">
        <v>124</v>
      </c>
      <c r="H554" s="403"/>
    </row>
    <row r="555" spans="1:8">
      <c r="A555" s="363">
        <v>70001</v>
      </c>
      <c r="B555" s="364" t="str">
        <f t="shared" si="23"/>
        <v>CC.GRFC007-fluogreen</v>
      </c>
      <c r="C555" s="363">
        <f>_xlfn.XLOOKUP(E555,holds!B:B,holds!X:X)+IF('sets &amp; selections'!W20&gt;0,'sets &amp; selections'!W20,0)</f>
        <v>0</v>
      </c>
      <c r="D555" s="363">
        <v>70001</v>
      </c>
      <c r="E555" s="365" t="s">
        <v>198</v>
      </c>
      <c r="F555" s="365" t="s">
        <v>124</v>
      </c>
      <c r="G555" s="365" t="s">
        <v>124</v>
      </c>
      <c r="H555" s="403"/>
    </row>
    <row r="556" spans="1:8">
      <c r="A556" s="363">
        <v>70001</v>
      </c>
      <c r="B556" s="364" t="str">
        <f t="shared" si="23"/>
        <v>CC.GRFC008-fluogreen</v>
      </c>
      <c r="C556" s="363">
        <f>_xlfn.XLOOKUP(E556,holds!B:B,holds!X:X)+IF('sets &amp; selections'!W20&gt;0,'sets &amp; selections'!W20,0)</f>
        <v>0</v>
      </c>
      <c r="D556" s="363">
        <v>70001</v>
      </c>
      <c r="E556" s="365" t="s">
        <v>200</v>
      </c>
      <c r="F556" s="365" t="s">
        <v>124</v>
      </c>
      <c r="G556" s="365" t="s">
        <v>124</v>
      </c>
      <c r="H556" s="403"/>
    </row>
    <row r="557" spans="1:8">
      <c r="A557" s="363">
        <v>70001</v>
      </c>
      <c r="B557" s="364" t="str">
        <f t="shared" si="23"/>
        <v>CC.GRFC009-fluogreen</v>
      </c>
      <c r="C557" s="363">
        <f>_xlfn.XLOOKUP(E557,holds!B:B,holds!X:X)+IF('sets &amp; selections'!W20&gt;0,'sets &amp; selections'!W20,0)</f>
        <v>0</v>
      </c>
      <c r="D557" s="363">
        <v>70001</v>
      </c>
      <c r="E557" s="365" t="s">
        <v>202</v>
      </c>
      <c r="F557" s="365" t="s">
        <v>124</v>
      </c>
      <c r="G557" s="365" t="s">
        <v>124</v>
      </c>
      <c r="H557" s="403"/>
    </row>
    <row r="558" spans="1:8">
      <c r="A558" s="363">
        <v>70001</v>
      </c>
      <c r="B558" s="364" t="str">
        <f t="shared" si="23"/>
        <v>CC.GRFC010-fluogreen</v>
      </c>
      <c r="C558" s="363">
        <f>_xlfn.XLOOKUP(E558,holds!B:B,holds!X:X)+IF('sets &amp; selections'!W20&gt;0,'sets &amp; selections'!W20,0)</f>
        <v>0</v>
      </c>
      <c r="D558" s="363">
        <v>70001</v>
      </c>
      <c r="E558" s="365" t="s">
        <v>204</v>
      </c>
      <c r="F558" s="365" t="s">
        <v>124</v>
      </c>
      <c r="G558" s="365" t="s">
        <v>124</v>
      </c>
      <c r="H558" s="403"/>
    </row>
    <row r="559" spans="1:8">
      <c r="A559" s="363">
        <v>70001</v>
      </c>
      <c r="B559" s="364" t="str">
        <f t="shared" si="23"/>
        <v>CC.GRFC011-fluogreen</v>
      </c>
      <c r="C559" s="363">
        <f>_xlfn.XLOOKUP(E559,holds!B:B,holds!X:X)+IF('sets &amp; selections'!W20&gt;0,'sets &amp; selections'!W20,0)</f>
        <v>0</v>
      </c>
      <c r="D559" s="363">
        <v>70001</v>
      </c>
      <c r="E559" s="365" t="s">
        <v>206</v>
      </c>
      <c r="F559" s="365" t="s">
        <v>124</v>
      </c>
      <c r="G559" s="365" t="s">
        <v>124</v>
      </c>
      <c r="H559" s="403"/>
    </row>
    <row r="560" spans="1:8">
      <c r="A560" s="363">
        <v>70001</v>
      </c>
      <c r="B560" s="364" t="str">
        <f t="shared" si="23"/>
        <v>CC.GRFC012-fluogreen</v>
      </c>
      <c r="C560" s="363">
        <f>_xlfn.XLOOKUP(E560,holds!B:B,holds!X:X)+IF('sets &amp; selections'!W20&gt;0,'sets &amp; selections'!W20,0)</f>
        <v>0</v>
      </c>
      <c r="D560" s="363">
        <v>70001</v>
      </c>
      <c r="E560" s="365" t="s">
        <v>208</v>
      </c>
      <c r="F560" s="365" t="s">
        <v>124</v>
      </c>
      <c r="G560" s="365" t="s">
        <v>124</v>
      </c>
      <c r="H560" s="403"/>
    </row>
    <row r="561" spans="1:8">
      <c r="A561" s="363">
        <v>70001</v>
      </c>
      <c r="B561" s="364" t="str">
        <f t="shared" si="23"/>
        <v>CC.GRFC013-fluogreen</v>
      </c>
      <c r="C561" s="363">
        <f>_xlfn.XLOOKUP(E561,holds!B:B,holds!X:X)+IF('sets &amp; selections'!W20&gt;0,'sets &amp; selections'!W20,0)</f>
        <v>0</v>
      </c>
      <c r="D561" s="363">
        <v>70001</v>
      </c>
      <c r="E561" s="365" t="s">
        <v>210</v>
      </c>
      <c r="F561" s="365" t="s">
        <v>124</v>
      </c>
      <c r="G561" s="365" t="s">
        <v>124</v>
      </c>
      <c r="H561" s="403"/>
    </row>
    <row r="562" spans="1:8">
      <c r="A562" s="363">
        <v>70001</v>
      </c>
      <c r="B562" s="364" t="str">
        <f t="shared" si="23"/>
        <v>CC.GRFC014-fluogreen</v>
      </c>
      <c r="C562" s="363">
        <f>_xlfn.XLOOKUP(E562,holds!B:B,holds!X:X)+IF('sets &amp; selections'!W20&gt;0,'sets &amp; selections'!W20,0)</f>
        <v>0</v>
      </c>
      <c r="D562" s="363">
        <v>70001</v>
      </c>
      <c r="E562" s="365" t="s">
        <v>212</v>
      </c>
      <c r="F562" s="365" t="s">
        <v>124</v>
      </c>
      <c r="G562" s="365" t="s">
        <v>124</v>
      </c>
      <c r="H562" s="403"/>
    </row>
    <row r="563" spans="1:8">
      <c r="A563" s="363">
        <v>70001</v>
      </c>
      <c r="B563" s="364" t="str">
        <f t="shared" si="23"/>
        <v>CC.GRFC015-fluogreen</v>
      </c>
      <c r="C563" s="363">
        <f>_xlfn.XLOOKUP(E563,holds!B:B,holds!X:X)+IF('sets &amp; selections'!W20&gt;0,'sets &amp; selections'!W20,0)</f>
        <v>0</v>
      </c>
      <c r="D563" s="363">
        <v>70001</v>
      </c>
      <c r="E563" s="365" t="s">
        <v>215</v>
      </c>
      <c r="F563" s="365" t="s">
        <v>124</v>
      </c>
      <c r="G563" s="365" t="s">
        <v>124</v>
      </c>
      <c r="H563" s="403"/>
    </row>
    <row r="564" spans="1:8">
      <c r="A564" s="363">
        <v>70001</v>
      </c>
      <c r="B564" s="364" t="str">
        <f t="shared" si="23"/>
        <v>CC.GRFC016-fluogreen</v>
      </c>
      <c r="C564" s="363">
        <f>_xlfn.XLOOKUP(E564,holds!B:B,holds!X:X)+IF('sets &amp; selections'!W20&gt;0,'sets &amp; selections'!W20,0)</f>
        <v>0</v>
      </c>
      <c r="D564" s="363">
        <v>70001</v>
      </c>
      <c r="E564" s="365" t="s">
        <v>217</v>
      </c>
      <c r="F564" s="365" t="s">
        <v>124</v>
      </c>
      <c r="G564" s="365" t="s">
        <v>124</v>
      </c>
      <c r="H564" s="403"/>
    </row>
    <row r="565" spans="1:8">
      <c r="A565" s="363">
        <v>70001</v>
      </c>
      <c r="B565" s="364" t="str">
        <f t="shared" si="23"/>
        <v>CC.GRFC017-fluogreen</v>
      </c>
      <c r="C565" s="363">
        <f>_xlfn.XLOOKUP(E565,holds!B:B,holds!X:X)+IF('sets &amp; selections'!W20&gt;0,'sets &amp; selections'!W20,0)</f>
        <v>0</v>
      </c>
      <c r="D565" s="363">
        <v>70001</v>
      </c>
      <c r="E565" s="365" t="s">
        <v>184</v>
      </c>
      <c r="F565" s="365" t="s">
        <v>124</v>
      </c>
      <c r="G565" s="365" t="s">
        <v>124</v>
      </c>
      <c r="H565" s="403"/>
    </row>
    <row r="566" spans="1:8">
      <c r="A566" s="363">
        <v>70001</v>
      </c>
      <c r="B566" s="364" t="str">
        <f t="shared" si="23"/>
        <v>CC.GRFC018-fluogreen</v>
      </c>
      <c r="C566" s="363">
        <f>_xlfn.XLOOKUP(E566,holds!B:B,holds!X:X)+IF('sets &amp; selections'!W20&gt;0,'sets &amp; selections'!W20,0)</f>
        <v>0</v>
      </c>
      <c r="D566" s="363">
        <v>70001</v>
      </c>
      <c r="E566" s="365" t="s">
        <v>188</v>
      </c>
      <c r="F566" s="365" t="s">
        <v>124</v>
      </c>
      <c r="G566" s="365" t="s">
        <v>124</v>
      </c>
      <c r="H566" s="403"/>
    </row>
    <row r="567" spans="1:8" ht="17" thickBot="1">
      <c r="A567" s="363">
        <v>70001</v>
      </c>
      <c r="B567" s="364" t="str">
        <f t="shared" si="23"/>
        <v>CC.GRFC019-fluogreen</v>
      </c>
      <c r="C567" s="363">
        <f>_xlfn.XLOOKUP(E567,holds!B:B,holds!X:X)+IF('sets &amp; selections'!W20&gt;0,'sets &amp; selections'!W20,0)</f>
        <v>0</v>
      </c>
      <c r="D567" s="363">
        <v>70001</v>
      </c>
      <c r="E567" s="365" t="s">
        <v>186</v>
      </c>
      <c r="F567" s="365" t="s">
        <v>124</v>
      </c>
      <c r="G567" s="365" t="s">
        <v>124</v>
      </c>
      <c r="H567" s="403"/>
    </row>
    <row r="568" spans="1:8" ht="15.75" customHeight="1">
      <c r="A568" s="387">
        <v>70001</v>
      </c>
      <c r="B568" s="388" t="s">
        <v>553</v>
      </c>
      <c r="C568" s="389">
        <f>_xlfn.XLOOKUP(E568,holds!B:B,holds!I:I)+IF('sets &amp; selections'!H22&gt;0+'sets &amp; selections'!J15&gt;0+'sets &amp; selections'!J16&gt;0+'sets &amp; selections'!J17&gt;0,'sets &amp; selections'!H22+'sets &amp; selections'!J15+'sets &amp; selections'!J16+'sets &amp; selections'!J17,0)</f>
        <v>0</v>
      </c>
      <c r="D568" s="387">
        <v>70001</v>
      </c>
      <c r="E568" s="389" t="s">
        <v>219</v>
      </c>
      <c r="F568" s="389" t="s">
        <v>113</v>
      </c>
      <c r="G568" s="389" t="s">
        <v>113</v>
      </c>
    </row>
    <row r="569" spans="1:8">
      <c r="A569" s="361">
        <v>70001</v>
      </c>
      <c r="B569" s="362" t="s">
        <v>554</v>
      </c>
      <c r="C569" s="336">
        <f>_xlfn.XLOOKUP(E569,holds!B:B,holds!I:I)+IF('sets &amp; selections'!H22&gt;0+'sets &amp; selections'!J15&gt;0+'sets &amp; selections'!J17&gt;0,'sets &amp; selections'!H22+'sets &amp; selections'!J15+'sets &amp; selections'!J17,0)</f>
        <v>0</v>
      </c>
      <c r="D569" s="361">
        <v>70001</v>
      </c>
      <c r="E569" s="336" t="s">
        <v>223</v>
      </c>
      <c r="F569" s="336" t="s">
        <v>113</v>
      </c>
      <c r="G569" s="336" t="s">
        <v>113</v>
      </c>
      <c r="H569" s="403"/>
    </row>
    <row r="570" spans="1:8">
      <c r="A570" s="361">
        <v>70001</v>
      </c>
      <c r="B570" s="362" t="s">
        <v>555</v>
      </c>
      <c r="C570" s="336">
        <f>_xlfn.XLOOKUP(E570,holds!B:B,holds!I:I)+IF('sets &amp; selections'!H22&gt;0+'sets &amp; selections'!J12&gt;0+'sets &amp; selections'!J17&gt;0,'sets &amp; selections'!H22+'sets &amp; selections'!J12+'sets &amp; selections'!J17,0)</f>
        <v>0</v>
      </c>
      <c r="D570" s="361">
        <v>70001</v>
      </c>
      <c r="E570" s="336" t="s">
        <v>225</v>
      </c>
      <c r="F570" s="336" t="s">
        <v>113</v>
      </c>
      <c r="G570" s="336" t="s">
        <v>113</v>
      </c>
      <c r="H570" s="403"/>
    </row>
    <row r="571" spans="1:8">
      <c r="A571" s="361">
        <v>70001</v>
      </c>
      <c r="B571" s="362" t="s">
        <v>556</v>
      </c>
      <c r="C571" s="336">
        <f>_xlfn.XLOOKUP(E571,holds!B:B,holds!I:I)+IF('sets &amp; selections'!H22&gt;0+'sets &amp; selections'!J16&gt;0,'sets &amp; selections'!H22+'sets &amp; selections'!J16,0)</f>
        <v>0</v>
      </c>
      <c r="D571" s="361">
        <v>70001</v>
      </c>
      <c r="E571" s="336" t="s">
        <v>229</v>
      </c>
      <c r="F571" s="336" t="s">
        <v>113</v>
      </c>
      <c r="G571" s="336" t="s">
        <v>113</v>
      </c>
      <c r="H571" s="403"/>
    </row>
    <row r="572" spans="1:8">
      <c r="A572" s="361">
        <v>70001</v>
      </c>
      <c r="B572" s="362" t="s">
        <v>557</v>
      </c>
      <c r="C572" s="336">
        <f>_xlfn.XLOOKUP(E572,holds!B:B,holds!I:I)+IF('sets &amp; selections'!H22&gt;0+'sets &amp; selections'!J16&gt;0,'sets &amp; selections'!H22+'sets &amp; selections'!J16,0)</f>
        <v>0</v>
      </c>
      <c r="D572" s="361">
        <v>70001</v>
      </c>
      <c r="E572" s="336" t="s">
        <v>231</v>
      </c>
      <c r="F572" s="336" t="s">
        <v>113</v>
      </c>
      <c r="G572" s="336" t="s">
        <v>113</v>
      </c>
      <c r="H572" s="403"/>
    </row>
    <row r="573" spans="1:8">
      <c r="A573" s="361">
        <v>70001</v>
      </c>
      <c r="B573" s="362" t="s">
        <v>558</v>
      </c>
      <c r="C573" s="336">
        <f>_xlfn.XLOOKUP(E573,holds!B:B,holds!I:I)+IF('sets &amp; selections'!H22&gt;0,'sets &amp; selections'!H22,0)</f>
        <v>0</v>
      </c>
      <c r="D573" s="361">
        <v>70001</v>
      </c>
      <c r="E573" s="336" t="s">
        <v>235</v>
      </c>
      <c r="F573" s="336" t="s">
        <v>113</v>
      </c>
      <c r="G573" s="336" t="s">
        <v>113</v>
      </c>
      <c r="H573" s="403"/>
    </row>
    <row r="574" spans="1:8">
      <c r="A574" s="361">
        <v>70001</v>
      </c>
      <c r="B574" s="362" t="s">
        <v>559</v>
      </c>
      <c r="C574" s="336">
        <f>_xlfn.XLOOKUP(E574,holds!B:B,holds!I:I)+IF('sets &amp; selections'!H22&gt;0+'sets &amp; selections'!J12&gt;0+'sets &amp; selections'!J17&gt;0,'sets &amp; selections'!H22+'sets &amp; selections'!J12+'sets &amp; selections'!J17,0)</f>
        <v>0</v>
      </c>
      <c r="D574" s="361">
        <v>70001</v>
      </c>
      <c r="E574" s="336" t="s">
        <v>237</v>
      </c>
      <c r="F574" s="336" t="s">
        <v>113</v>
      </c>
      <c r="G574" s="336" t="s">
        <v>113</v>
      </c>
      <c r="H574" s="403"/>
    </row>
    <row r="575" spans="1:8">
      <c r="A575" s="361">
        <v>70001</v>
      </c>
      <c r="B575" s="362" t="s">
        <v>560</v>
      </c>
      <c r="C575" s="336">
        <f>_xlfn.XLOOKUP(E575,holds!B:B,holds!I:I)+IF('sets &amp; selections'!H22&gt;0+'sets &amp; selections'!J17&gt;0,'sets &amp; selections'!H22+'sets &amp; selections'!J17,0)</f>
        <v>0</v>
      </c>
      <c r="D575" s="361">
        <v>70001</v>
      </c>
      <c r="E575" s="336" t="s">
        <v>239</v>
      </c>
      <c r="F575" s="336" t="s">
        <v>113</v>
      </c>
      <c r="G575" s="336" t="s">
        <v>113</v>
      </c>
      <c r="H575" s="403"/>
    </row>
    <row r="576" spans="1:8">
      <c r="A576" s="361">
        <v>70001</v>
      </c>
      <c r="B576" s="362" t="s">
        <v>561</v>
      </c>
      <c r="C576" s="336">
        <f>_xlfn.XLOOKUP(E576,holds!B:B,holds!I:I)+IF('sets &amp; selections'!H22&gt;0+'sets &amp; selections'!J15&gt;0+'sets &amp; selections'!J16&gt;0,'sets &amp; selections'!H22+'sets &amp; selections'!J15+'sets &amp; selections'!J16,0)</f>
        <v>0</v>
      </c>
      <c r="D576" s="361">
        <v>70001</v>
      </c>
      <c r="E576" s="336" t="s">
        <v>243</v>
      </c>
      <c r="F576" s="336" t="s">
        <v>113</v>
      </c>
      <c r="G576" s="336" t="s">
        <v>113</v>
      </c>
      <c r="H576" s="403"/>
    </row>
    <row r="577" spans="1:8">
      <c r="A577" s="361">
        <v>70001</v>
      </c>
      <c r="B577" s="362" t="s">
        <v>562</v>
      </c>
      <c r="C577" s="336">
        <f>_xlfn.XLOOKUP(E577,holds!B:B,holds!I:I)+IF('sets &amp; selections'!H22&gt;0+'sets &amp; selections'!J16&gt;0,'sets &amp; selections'!H22+'sets &amp; selections'!J16,0)</f>
        <v>0</v>
      </c>
      <c r="D577" s="361">
        <v>70001</v>
      </c>
      <c r="E577" s="336" t="s">
        <v>245</v>
      </c>
      <c r="F577" s="336" t="s">
        <v>113</v>
      </c>
      <c r="G577" s="336" t="s">
        <v>113</v>
      </c>
      <c r="H577" s="403"/>
    </row>
    <row r="578" spans="1:8">
      <c r="A578" s="361">
        <v>70001</v>
      </c>
      <c r="B578" s="362" t="s">
        <v>563</v>
      </c>
      <c r="C578" s="336">
        <f>_xlfn.XLOOKUP(E578,holds!B:B,holds!I:I)+IF('sets &amp; selections'!H22&gt;0+'sets &amp; selections'!J17&gt;0,'sets &amp; selections'!H22+'sets &amp; selections'!J17,0)</f>
        <v>0</v>
      </c>
      <c r="D578" s="361">
        <v>70001</v>
      </c>
      <c r="E578" s="336" t="s">
        <v>249</v>
      </c>
      <c r="F578" s="336" t="s">
        <v>113</v>
      </c>
      <c r="G578" s="336" t="s">
        <v>113</v>
      </c>
      <c r="H578" s="403"/>
    </row>
    <row r="579" spans="1:8">
      <c r="A579" s="361">
        <v>70001</v>
      </c>
      <c r="B579" s="362" t="s">
        <v>564</v>
      </c>
      <c r="C579" s="336">
        <f>_xlfn.XLOOKUP(E579,holds!B:B,holds!I:I)+IF('sets &amp; selections'!H22&gt;0+'sets &amp; selections'!J12&gt;0+'sets &amp; selections'!J17&gt;0,'sets &amp; selections'!H22+'sets &amp; selections'!J12+'sets &amp; selections'!J17,0)</f>
        <v>0</v>
      </c>
      <c r="D579" s="361">
        <v>70001</v>
      </c>
      <c r="E579" s="336" t="s">
        <v>251</v>
      </c>
      <c r="F579" s="336" t="s">
        <v>113</v>
      </c>
      <c r="G579" s="336" t="s">
        <v>113</v>
      </c>
      <c r="H579" s="403"/>
    </row>
    <row r="580" spans="1:8">
      <c r="A580" s="361">
        <v>70001</v>
      </c>
      <c r="B580" s="362" t="s">
        <v>565</v>
      </c>
      <c r="C580" s="336">
        <f>_xlfn.XLOOKUP(E580,holds!B:B,holds!I:I)+IF('sets &amp; selections'!H22&gt;0+'sets &amp; selections'!J13&gt;0+'sets &amp; selections'!J16&gt;0,'sets &amp; selections'!H22+'sets &amp; selections'!J13+'sets &amp; selections'!J16,0)</f>
        <v>0</v>
      </c>
      <c r="D580" s="361">
        <v>70001</v>
      </c>
      <c r="E580" s="336" t="s">
        <v>253</v>
      </c>
      <c r="F580" s="336" t="s">
        <v>113</v>
      </c>
      <c r="G580" s="336" t="s">
        <v>113</v>
      </c>
      <c r="H580" s="403"/>
    </row>
    <row r="581" spans="1:8">
      <c r="A581" s="361">
        <v>70001</v>
      </c>
      <c r="B581" s="362" t="s">
        <v>566</v>
      </c>
      <c r="C581" s="336">
        <f>_xlfn.XLOOKUP(E581,holds!B:B,holds!I:I)+IF('sets &amp; selections'!H22&gt;0+'sets &amp; selections'!J15&gt;0+'sets &amp; selections'!J14&gt;0+'sets &amp; selections'!J17&gt;0,'sets &amp; selections'!H22+'sets &amp; selections'!J15+'sets &amp; selections'!J14+'sets &amp; selections'!J17,0)</f>
        <v>0</v>
      </c>
      <c r="D581" s="361">
        <v>70001</v>
      </c>
      <c r="E581" s="336" t="s">
        <v>257</v>
      </c>
      <c r="F581" s="336" t="s">
        <v>113</v>
      </c>
      <c r="G581" s="336" t="s">
        <v>113</v>
      </c>
      <c r="H581" s="403"/>
    </row>
    <row r="582" spans="1:8">
      <c r="A582" s="361">
        <v>70001</v>
      </c>
      <c r="B582" s="362" t="s">
        <v>567</v>
      </c>
      <c r="C582" s="336">
        <f>_xlfn.XLOOKUP(E582,holds!B:B,holds!I:I)+IF('sets &amp; selections'!H22&gt;0+'sets &amp; selections'!J14&gt;0,'sets &amp; selections'!H22+'sets &amp; selections'!J14,0)</f>
        <v>0</v>
      </c>
      <c r="D582" s="361">
        <v>70001</v>
      </c>
      <c r="E582" s="336" t="s">
        <v>255</v>
      </c>
      <c r="F582" s="336" t="s">
        <v>113</v>
      </c>
      <c r="G582" s="336" t="s">
        <v>113</v>
      </c>
      <c r="H582" s="403"/>
    </row>
    <row r="583" spans="1:8">
      <c r="A583" s="361">
        <v>70001</v>
      </c>
      <c r="B583" s="362" t="s">
        <v>568</v>
      </c>
      <c r="C583" s="336">
        <f>_xlfn.XLOOKUP(E583,holds!B:B,holds!I:I)+IF('sets &amp; selections'!H22&gt;0,'sets &amp; selections'!H22,0)</f>
        <v>0</v>
      </c>
      <c r="D583" s="361">
        <v>70001</v>
      </c>
      <c r="E583" s="336" t="s">
        <v>247</v>
      </c>
      <c r="F583" s="336" t="s">
        <v>113</v>
      </c>
      <c r="G583" s="336" t="s">
        <v>113</v>
      </c>
      <c r="H583" s="403"/>
    </row>
    <row r="584" spans="1:8">
      <c r="A584" s="361">
        <v>70001</v>
      </c>
      <c r="B584" s="362" t="s">
        <v>569</v>
      </c>
      <c r="C584" s="336">
        <f>_xlfn.XLOOKUP(E584,holds!B:B,holds!I:I)+IF('sets &amp; selections'!H22&gt;0,'sets &amp; selections'!H22,0)</f>
        <v>0</v>
      </c>
      <c r="D584" s="361">
        <v>70001</v>
      </c>
      <c r="E584" s="336" t="s">
        <v>241</v>
      </c>
      <c r="F584" s="336" t="s">
        <v>113</v>
      </c>
      <c r="G584" s="336" t="s">
        <v>113</v>
      </c>
      <c r="H584" s="403"/>
    </row>
    <row r="585" spans="1:8">
      <c r="A585" s="361">
        <v>70001</v>
      </c>
      <c r="B585" s="362" t="s">
        <v>570</v>
      </c>
      <c r="C585" s="336">
        <f>_xlfn.XLOOKUP(E585,holds!B:B,holds!I:I)+IF('sets &amp; selections'!H22&gt;0+'sets &amp; selections'!J13&gt;0,'sets &amp; selections'!H22+'sets &amp; selections'!J13,0)</f>
        <v>0</v>
      </c>
      <c r="D585" s="361">
        <v>70001</v>
      </c>
      <c r="E585" s="336" t="s">
        <v>233</v>
      </c>
      <c r="F585" s="336" t="s">
        <v>113</v>
      </c>
      <c r="G585" s="336" t="s">
        <v>113</v>
      </c>
      <c r="H585" s="403"/>
    </row>
    <row r="586" spans="1:8">
      <c r="A586" s="361">
        <v>70001</v>
      </c>
      <c r="B586" s="362" t="s">
        <v>571</v>
      </c>
      <c r="C586" s="336">
        <f>_xlfn.XLOOKUP(E586,holds!B:B,holds!I:I)+IF('sets &amp; selections'!H22&gt;0+'sets &amp; selections'!J13&gt;0,'sets &amp; selections'!H22+'sets &amp; selections'!J13,0)</f>
        <v>0</v>
      </c>
      <c r="D586" s="361">
        <v>70001</v>
      </c>
      <c r="E586" s="336" t="s">
        <v>227</v>
      </c>
      <c r="F586" s="336" t="s">
        <v>113</v>
      </c>
      <c r="G586" s="336" t="s">
        <v>113</v>
      </c>
      <c r="H586" s="403"/>
    </row>
    <row r="587" spans="1:8">
      <c r="A587" s="361">
        <v>70001</v>
      </c>
      <c r="B587" s="362" t="s">
        <v>572</v>
      </c>
      <c r="C587" s="336">
        <f>_xlfn.XLOOKUP(E587,holds!B:B,holds!I:I)+IF('sets &amp; selections'!H22&gt;0+'sets &amp; selections'!J13&gt;0,'sets &amp; selections'!H22+'sets &amp; selections'!J13,0)</f>
        <v>0</v>
      </c>
      <c r="D587" s="361">
        <v>70001</v>
      </c>
      <c r="E587" s="336" t="s">
        <v>221</v>
      </c>
      <c r="F587" s="336" t="s">
        <v>113</v>
      </c>
      <c r="G587" s="336" t="s">
        <v>113</v>
      </c>
      <c r="H587" s="403"/>
    </row>
    <row r="588" spans="1:8">
      <c r="A588" s="407">
        <v>70001</v>
      </c>
      <c r="B588" s="408" t="s">
        <v>573</v>
      </c>
      <c r="C588" s="409">
        <f>_xlfn.XLOOKUP(E588,holds!B:B,holds!J:J)+IF('sets &amp; selections'!I22&gt;0+'sets &amp; selections'!K15&gt;0+'sets &amp; selections'!K16&gt;0+'sets &amp; selections'!K17&gt;0,'sets &amp; selections'!I22+'sets &amp; selections'!K15+'sets &amp; selections'!K16+'sets &amp; selections'!K17,0)</f>
        <v>0</v>
      </c>
      <c r="D588" s="407">
        <v>70001</v>
      </c>
      <c r="E588" s="409" t="s">
        <v>219</v>
      </c>
      <c r="F588" s="409" t="s">
        <v>114</v>
      </c>
      <c r="G588" s="409" t="s">
        <v>114</v>
      </c>
      <c r="H588" s="403"/>
    </row>
    <row r="589" spans="1:8">
      <c r="A589" s="407">
        <v>70001</v>
      </c>
      <c r="B589" s="408" t="s">
        <v>574</v>
      </c>
      <c r="C589" s="409">
        <f>_xlfn.XLOOKUP(E589,holds!B:B,holds!J:J)+IF('sets &amp; selections'!I22&gt;0+'sets &amp; selections'!K15&gt;0+'sets &amp; selections'!K17&gt;0,'sets &amp; selections'!I22+'sets &amp; selections'!K15+'sets &amp; selections'!K17,0)</f>
        <v>0</v>
      </c>
      <c r="D589" s="407">
        <v>70001</v>
      </c>
      <c r="E589" s="409" t="s">
        <v>223</v>
      </c>
      <c r="F589" s="409" t="s">
        <v>114</v>
      </c>
      <c r="G589" s="409" t="s">
        <v>114</v>
      </c>
      <c r="H589" s="403"/>
    </row>
    <row r="590" spans="1:8">
      <c r="A590" s="407">
        <v>70001</v>
      </c>
      <c r="B590" s="408" t="s">
        <v>575</v>
      </c>
      <c r="C590" s="409">
        <f>_xlfn.XLOOKUP(E590,holds!B:B,holds!J:J)+IF('sets &amp; selections'!I22&gt;0+'sets &amp; selections'!K12&gt;0+'sets &amp; selections'!K17&gt;0,'sets &amp; selections'!I22+'sets &amp; selections'!K12+'sets &amp; selections'!K17,0)</f>
        <v>0</v>
      </c>
      <c r="D590" s="407">
        <v>70001</v>
      </c>
      <c r="E590" s="409" t="s">
        <v>225</v>
      </c>
      <c r="F590" s="409" t="s">
        <v>114</v>
      </c>
      <c r="G590" s="409" t="s">
        <v>114</v>
      </c>
      <c r="H590" s="403"/>
    </row>
    <row r="591" spans="1:8">
      <c r="A591" s="407">
        <v>70001</v>
      </c>
      <c r="B591" s="408" t="s">
        <v>576</v>
      </c>
      <c r="C591" s="409">
        <f>_xlfn.XLOOKUP(E591,holds!B:B,holds!J:J)+IF('sets &amp; selections'!I22&gt;0+'sets &amp; selections'!K16&gt;0,'sets &amp; selections'!I22+'sets &amp; selections'!K16,0)</f>
        <v>0</v>
      </c>
      <c r="D591" s="407">
        <v>70001</v>
      </c>
      <c r="E591" s="409" t="s">
        <v>229</v>
      </c>
      <c r="F591" s="409" t="s">
        <v>114</v>
      </c>
      <c r="G591" s="409" t="s">
        <v>114</v>
      </c>
      <c r="H591" s="403"/>
    </row>
    <row r="592" spans="1:8">
      <c r="A592" s="407">
        <v>70001</v>
      </c>
      <c r="B592" s="408" t="s">
        <v>577</v>
      </c>
      <c r="C592" s="409">
        <f>_xlfn.XLOOKUP(E592,holds!B:B,holds!J:J)+IF('sets &amp; selections'!I22&gt;0+'sets &amp; selections'!K16&gt;0,'sets &amp; selections'!I22+'sets &amp; selections'!K16,0)</f>
        <v>0</v>
      </c>
      <c r="D592" s="407">
        <v>70001</v>
      </c>
      <c r="E592" s="409" t="s">
        <v>231</v>
      </c>
      <c r="F592" s="409" t="s">
        <v>114</v>
      </c>
      <c r="G592" s="409" t="s">
        <v>114</v>
      </c>
      <c r="H592" s="403"/>
    </row>
    <row r="593" spans="1:8">
      <c r="A593" s="407">
        <v>70001</v>
      </c>
      <c r="B593" s="408" t="s">
        <v>578</v>
      </c>
      <c r="C593" s="409">
        <f>_xlfn.XLOOKUP(E593,holds!B:B,holds!J:J)+IF('sets &amp; selections'!I22&gt;0,'sets &amp; selections'!I22,0)</f>
        <v>0</v>
      </c>
      <c r="D593" s="407">
        <v>70001</v>
      </c>
      <c r="E593" s="409" t="s">
        <v>235</v>
      </c>
      <c r="F593" s="409" t="s">
        <v>114</v>
      </c>
      <c r="G593" s="409" t="s">
        <v>114</v>
      </c>
      <c r="H593" s="403"/>
    </row>
    <row r="594" spans="1:8">
      <c r="A594" s="407">
        <v>70001</v>
      </c>
      <c r="B594" s="408" t="s">
        <v>579</v>
      </c>
      <c r="C594" s="409">
        <f>_xlfn.XLOOKUP(E594,holds!B:B,holds!J:J)+IF('sets &amp; selections'!I22&gt;0+'sets &amp; selections'!K12&gt;0+'sets &amp; selections'!K17&gt;0,'sets &amp; selections'!I22+'sets &amp; selections'!K12+'sets &amp; selections'!K17,0)</f>
        <v>0</v>
      </c>
      <c r="D594" s="407">
        <v>70001</v>
      </c>
      <c r="E594" s="409" t="s">
        <v>237</v>
      </c>
      <c r="F594" s="409" t="s">
        <v>114</v>
      </c>
      <c r="G594" s="409" t="s">
        <v>114</v>
      </c>
      <c r="H594" s="403"/>
    </row>
    <row r="595" spans="1:8">
      <c r="A595" s="407">
        <v>70001</v>
      </c>
      <c r="B595" s="408" t="s">
        <v>580</v>
      </c>
      <c r="C595" s="409">
        <f>_xlfn.XLOOKUP(E595,holds!B:B,holds!J:J)+IF('sets &amp; selections'!I22&gt;0+'sets &amp; selections'!K17&gt;0,'sets &amp; selections'!I22+'sets &amp; selections'!K17,0)</f>
        <v>0</v>
      </c>
      <c r="D595" s="407">
        <v>70001</v>
      </c>
      <c r="E595" s="409" t="s">
        <v>239</v>
      </c>
      <c r="F595" s="409" t="s">
        <v>114</v>
      </c>
      <c r="G595" s="409" t="s">
        <v>114</v>
      </c>
      <c r="H595" s="403"/>
    </row>
    <row r="596" spans="1:8">
      <c r="A596" s="407">
        <v>70001</v>
      </c>
      <c r="B596" s="408" t="s">
        <v>581</v>
      </c>
      <c r="C596" s="409">
        <f>_xlfn.XLOOKUP(E596,holds!B:B,holds!J:J)+IF('sets &amp; selections'!I22&gt;0+'sets &amp; selections'!K15&gt;0+'sets &amp; selections'!K16&gt;0,'sets &amp; selections'!I22+'sets &amp; selections'!K15+'sets &amp; selections'!K16,0)</f>
        <v>0</v>
      </c>
      <c r="D596" s="407">
        <v>70001</v>
      </c>
      <c r="E596" s="409" t="s">
        <v>243</v>
      </c>
      <c r="F596" s="409" t="s">
        <v>114</v>
      </c>
      <c r="G596" s="409" t="s">
        <v>114</v>
      </c>
      <c r="H596" s="403"/>
    </row>
    <row r="597" spans="1:8">
      <c r="A597" s="407">
        <v>70001</v>
      </c>
      <c r="B597" s="408" t="s">
        <v>582</v>
      </c>
      <c r="C597" s="409">
        <f>_xlfn.XLOOKUP(E597,holds!B:B,holds!J:J)+IF('sets &amp; selections'!I22&gt;0+'sets &amp; selections'!K16&gt;0,'sets &amp; selections'!I22+'sets &amp; selections'!K16,0)</f>
        <v>0</v>
      </c>
      <c r="D597" s="407">
        <v>70001</v>
      </c>
      <c r="E597" s="409" t="s">
        <v>245</v>
      </c>
      <c r="F597" s="409" t="s">
        <v>114</v>
      </c>
      <c r="G597" s="409" t="s">
        <v>114</v>
      </c>
      <c r="H597" s="403"/>
    </row>
    <row r="598" spans="1:8">
      <c r="A598" s="407">
        <v>70001</v>
      </c>
      <c r="B598" s="408" t="s">
        <v>583</v>
      </c>
      <c r="C598" s="409">
        <f>_xlfn.XLOOKUP(E598,holds!B:B,holds!J:J)+IF('sets &amp; selections'!I22&gt;0+'sets &amp; selections'!K17&gt;0,'sets &amp; selections'!I22+'sets &amp; selections'!K17,0)</f>
        <v>0</v>
      </c>
      <c r="D598" s="407">
        <v>70001</v>
      </c>
      <c r="E598" s="409" t="s">
        <v>249</v>
      </c>
      <c r="F598" s="409" t="s">
        <v>114</v>
      </c>
      <c r="G598" s="409" t="s">
        <v>114</v>
      </c>
      <c r="H598" s="403"/>
    </row>
    <row r="599" spans="1:8">
      <c r="A599" s="407">
        <v>70001</v>
      </c>
      <c r="B599" s="408" t="s">
        <v>584</v>
      </c>
      <c r="C599" s="409">
        <f>_xlfn.XLOOKUP(E599,holds!B:B,holds!J:J)+IF('sets &amp; selections'!I22&gt;0+'sets &amp; selections'!K12&gt;0+'sets &amp; selections'!K17&gt;0,'sets &amp; selections'!I22+'sets &amp; selections'!K12+'sets &amp; selections'!K17,0)</f>
        <v>0</v>
      </c>
      <c r="D599" s="407">
        <v>70001</v>
      </c>
      <c r="E599" s="409" t="s">
        <v>251</v>
      </c>
      <c r="F599" s="409" t="s">
        <v>114</v>
      </c>
      <c r="G599" s="409" t="s">
        <v>114</v>
      </c>
      <c r="H599" s="403"/>
    </row>
    <row r="600" spans="1:8">
      <c r="A600" s="407">
        <v>70001</v>
      </c>
      <c r="B600" s="408" t="s">
        <v>585</v>
      </c>
      <c r="C600" s="409">
        <f>_xlfn.XLOOKUP(E600,holds!B:B,holds!J:J)+IF('sets &amp; selections'!I22&gt;0+'sets &amp; selections'!K13&gt;0+'sets &amp; selections'!K16&gt;0,'sets &amp; selections'!I22+'sets &amp; selections'!K13+'sets &amp; selections'!K16,0)</f>
        <v>0</v>
      </c>
      <c r="D600" s="407">
        <v>70001</v>
      </c>
      <c r="E600" s="409" t="s">
        <v>253</v>
      </c>
      <c r="F600" s="409" t="s">
        <v>114</v>
      </c>
      <c r="G600" s="409" t="s">
        <v>114</v>
      </c>
      <c r="H600" s="403"/>
    </row>
    <row r="601" spans="1:8">
      <c r="A601" s="407">
        <v>70001</v>
      </c>
      <c r="B601" s="408" t="s">
        <v>586</v>
      </c>
      <c r="C601" s="409">
        <f>_xlfn.XLOOKUP(E601,holds!B:B,holds!J:J)+IF('sets &amp; selections'!I22&gt;0+'sets &amp; selections'!K15&gt;0+'sets &amp; selections'!K14&gt;0+'sets &amp; selections'!K17&gt;0,'sets &amp; selections'!I22+'sets &amp; selections'!K15+'sets &amp; selections'!K14+'sets &amp; selections'!K17,0)</f>
        <v>0</v>
      </c>
      <c r="D601" s="407">
        <v>70001</v>
      </c>
      <c r="E601" s="409" t="s">
        <v>257</v>
      </c>
      <c r="F601" s="409" t="s">
        <v>114</v>
      </c>
      <c r="G601" s="409" t="s">
        <v>114</v>
      </c>
      <c r="H601" s="403"/>
    </row>
    <row r="602" spans="1:8">
      <c r="A602" s="407">
        <v>70001</v>
      </c>
      <c r="B602" s="408" t="s">
        <v>587</v>
      </c>
      <c r="C602" s="409">
        <f>_xlfn.XLOOKUP(E602,holds!B:B,holds!J:J)+IF('sets &amp; selections'!I22&gt;0+'sets &amp; selections'!K14&gt;0,'sets &amp; selections'!I22+'sets &amp; selections'!K14,0)</f>
        <v>0</v>
      </c>
      <c r="D602" s="407">
        <v>70001</v>
      </c>
      <c r="E602" s="409" t="s">
        <v>255</v>
      </c>
      <c r="F602" s="409" t="s">
        <v>114</v>
      </c>
      <c r="G602" s="409" t="s">
        <v>114</v>
      </c>
      <c r="H602" s="403"/>
    </row>
    <row r="603" spans="1:8">
      <c r="A603" s="407">
        <v>70001</v>
      </c>
      <c r="B603" s="408" t="s">
        <v>588</v>
      </c>
      <c r="C603" s="409">
        <f>_xlfn.XLOOKUP(E603,holds!B:B,holds!J:J)+IF('sets &amp; selections'!I22&gt;0,'sets &amp; selections'!I22,0)</f>
        <v>0</v>
      </c>
      <c r="D603" s="407">
        <v>70001</v>
      </c>
      <c r="E603" s="409" t="s">
        <v>247</v>
      </c>
      <c r="F603" s="409" t="s">
        <v>114</v>
      </c>
      <c r="G603" s="409" t="s">
        <v>114</v>
      </c>
      <c r="H603" s="403"/>
    </row>
    <row r="604" spans="1:8">
      <c r="A604" s="407">
        <v>70001</v>
      </c>
      <c r="B604" s="408" t="s">
        <v>589</v>
      </c>
      <c r="C604" s="409">
        <f>_xlfn.XLOOKUP(E604,holds!B:B,holds!J:J)+IF('sets &amp; selections'!I22&gt;0,'sets &amp; selections'!I22,0)</f>
        <v>0</v>
      </c>
      <c r="D604" s="407">
        <v>70001</v>
      </c>
      <c r="E604" s="409" t="s">
        <v>241</v>
      </c>
      <c r="F604" s="409" t="s">
        <v>114</v>
      </c>
      <c r="G604" s="409" t="s">
        <v>114</v>
      </c>
      <c r="H604" s="403"/>
    </row>
    <row r="605" spans="1:8">
      <c r="A605" s="407">
        <v>70001</v>
      </c>
      <c r="B605" s="408" t="s">
        <v>590</v>
      </c>
      <c r="C605" s="409">
        <f>_xlfn.XLOOKUP(E605,holds!B:B,holds!J:J)+IF('sets &amp; selections'!I22&gt;0+'sets &amp; selections'!K13&gt;0,'sets &amp; selections'!I22+'sets &amp; selections'!K13,0)</f>
        <v>0</v>
      </c>
      <c r="D605" s="407">
        <v>70001</v>
      </c>
      <c r="E605" s="409" t="s">
        <v>233</v>
      </c>
      <c r="F605" s="409" t="s">
        <v>114</v>
      </c>
      <c r="G605" s="409" t="s">
        <v>114</v>
      </c>
      <c r="H605" s="403"/>
    </row>
    <row r="606" spans="1:8">
      <c r="A606" s="407">
        <v>70001</v>
      </c>
      <c r="B606" s="408" t="s">
        <v>591</v>
      </c>
      <c r="C606" s="409">
        <f>_xlfn.XLOOKUP(E606,holds!B:B,holds!J:J)+IF('sets &amp; selections'!I22&gt;0+'sets &amp; selections'!K13&gt;0,'sets &amp; selections'!I22+'sets &amp; selections'!K13,0)</f>
        <v>0</v>
      </c>
      <c r="D606" s="407">
        <v>70001</v>
      </c>
      <c r="E606" s="409" t="s">
        <v>227</v>
      </c>
      <c r="F606" s="409" t="s">
        <v>114</v>
      </c>
      <c r="G606" s="409" t="s">
        <v>114</v>
      </c>
      <c r="H606" s="403"/>
    </row>
    <row r="607" spans="1:8">
      <c r="A607" s="407">
        <v>70001</v>
      </c>
      <c r="B607" s="408" t="s">
        <v>592</v>
      </c>
      <c r="C607" s="409">
        <f>_xlfn.XLOOKUP(E607,holds!B:B,holds!J:J)+IF('sets &amp; selections'!I22&gt;0+'sets &amp; selections'!K13&gt;0,'sets &amp; selections'!I22+'sets &amp; selections'!K13,0)</f>
        <v>0</v>
      </c>
      <c r="D607" s="407">
        <v>70001</v>
      </c>
      <c r="E607" s="409" t="s">
        <v>221</v>
      </c>
      <c r="F607" s="409" t="s">
        <v>114</v>
      </c>
      <c r="G607" s="409" t="s">
        <v>114</v>
      </c>
      <c r="H607" s="403"/>
    </row>
    <row r="608" spans="1:8">
      <c r="A608" s="371">
        <v>70001</v>
      </c>
      <c r="B608" s="372" t="s">
        <v>593</v>
      </c>
      <c r="C608" s="338">
        <f>_xlfn.XLOOKUP(E608,holds!B:B,holds!K:K)+IF('sets &amp; selections'!J22&gt;0+'sets &amp; selections'!L15&gt;0+'sets &amp; selections'!L16&gt;0+'sets &amp; selections'!L17&gt;0,'sets &amp; selections'!J22+'sets &amp; selections'!L15+'sets &amp; selections'!L16+'sets &amp; selections'!L17,0)</f>
        <v>0</v>
      </c>
      <c r="D608" s="371">
        <v>70001</v>
      </c>
      <c r="E608" s="338" t="s">
        <v>219</v>
      </c>
      <c r="F608" s="338" t="s">
        <v>115</v>
      </c>
      <c r="G608" s="338" t="s">
        <v>115</v>
      </c>
      <c r="H608" s="403"/>
    </row>
    <row r="609" spans="1:8">
      <c r="A609" s="371">
        <v>70001</v>
      </c>
      <c r="B609" s="372" t="s">
        <v>594</v>
      </c>
      <c r="C609" s="338">
        <f>_xlfn.XLOOKUP(E609,holds!B:B,holds!K:K)+IF('sets &amp; selections'!J22&gt;0+'sets &amp; selections'!L15&gt;0+'sets &amp; selections'!L17&gt;0,'sets &amp; selections'!J22+'sets &amp; selections'!L15+'sets &amp; selections'!L17,0)</f>
        <v>0</v>
      </c>
      <c r="D609" s="371">
        <v>70001</v>
      </c>
      <c r="E609" s="338" t="s">
        <v>223</v>
      </c>
      <c r="F609" s="338" t="s">
        <v>115</v>
      </c>
      <c r="G609" s="338" t="s">
        <v>115</v>
      </c>
      <c r="H609" s="403"/>
    </row>
    <row r="610" spans="1:8">
      <c r="A610" s="371">
        <v>70001</v>
      </c>
      <c r="B610" s="372" t="s">
        <v>595</v>
      </c>
      <c r="C610" s="338">
        <f>_xlfn.XLOOKUP(E610,holds!B:B,holds!K:K)+IF('sets &amp; selections'!J22&gt;0+'sets &amp; selections'!L12&gt;0+'sets &amp; selections'!L17&gt;0,'sets &amp; selections'!J22+'sets &amp; selections'!L12+'sets &amp; selections'!L17,0)</f>
        <v>0</v>
      </c>
      <c r="D610" s="371">
        <v>70001</v>
      </c>
      <c r="E610" s="338" t="s">
        <v>225</v>
      </c>
      <c r="F610" s="338" t="s">
        <v>115</v>
      </c>
      <c r="G610" s="338" t="s">
        <v>115</v>
      </c>
      <c r="H610" s="403"/>
    </row>
    <row r="611" spans="1:8">
      <c r="A611" s="371">
        <v>70001</v>
      </c>
      <c r="B611" s="372" t="s">
        <v>596</v>
      </c>
      <c r="C611" s="338">
        <f>_xlfn.XLOOKUP(E611,holds!B:B,holds!K:K)+IF('sets &amp; selections'!J22&gt;0+'sets &amp; selections'!L16&gt;0,'sets &amp; selections'!J22+'sets &amp; selections'!L16,0)</f>
        <v>0</v>
      </c>
      <c r="D611" s="371">
        <v>70001</v>
      </c>
      <c r="E611" s="338" t="s">
        <v>229</v>
      </c>
      <c r="F611" s="338" t="s">
        <v>115</v>
      </c>
      <c r="G611" s="338" t="s">
        <v>115</v>
      </c>
      <c r="H611" s="403"/>
    </row>
    <row r="612" spans="1:8">
      <c r="A612" s="371">
        <v>70001</v>
      </c>
      <c r="B612" s="372" t="s">
        <v>597</v>
      </c>
      <c r="C612" s="338">
        <f>_xlfn.XLOOKUP(E612,holds!B:B,holds!K:K)+IF('sets &amp; selections'!J22&gt;0+'sets &amp; selections'!L16&gt;0,'sets &amp; selections'!J22+'sets &amp; selections'!L16,0)</f>
        <v>0</v>
      </c>
      <c r="D612" s="371">
        <v>70001</v>
      </c>
      <c r="E612" s="338" t="s">
        <v>231</v>
      </c>
      <c r="F612" s="338" t="s">
        <v>115</v>
      </c>
      <c r="G612" s="338" t="s">
        <v>115</v>
      </c>
      <c r="H612" s="403"/>
    </row>
    <row r="613" spans="1:8">
      <c r="A613" s="371">
        <v>70001</v>
      </c>
      <c r="B613" s="372" t="s">
        <v>598</v>
      </c>
      <c r="C613" s="338">
        <f>_xlfn.XLOOKUP(E613,holds!B:B,holds!K:K)+IF('sets &amp; selections'!J22&gt;0,'sets &amp; selections'!J22,0)</f>
        <v>0</v>
      </c>
      <c r="D613" s="371">
        <v>70001</v>
      </c>
      <c r="E613" s="338" t="s">
        <v>235</v>
      </c>
      <c r="F613" s="338" t="s">
        <v>115</v>
      </c>
      <c r="G613" s="338" t="s">
        <v>115</v>
      </c>
      <c r="H613" s="403"/>
    </row>
    <row r="614" spans="1:8">
      <c r="A614" s="371">
        <v>70001</v>
      </c>
      <c r="B614" s="372" t="s">
        <v>599</v>
      </c>
      <c r="C614" s="338">
        <f>_xlfn.XLOOKUP(E614,holds!B:B,holds!K:K)+IF('sets &amp; selections'!J22&gt;0+'sets &amp; selections'!L12&gt;0+'sets &amp; selections'!L17&gt;0,'sets &amp; selections'!J22+'sets &amp; selections'!L12+'sets &amp; selections'!L17,0)</f>
        <v>0</v>
      </c>
      <c r="D614" s="371">
        <v>70001</v>
      </c>
      <c r="E614" s="338" t="s">
        <v>237</v>
      </c>
      <c r="F614" s="338" t="s">
        <v>115</v>
      </c>
      <c r="G614" s="338" t="s">
        <v>115</v>
      </c>
      <c r="H614" s="403"/>
    </row>
    <row r="615" spans="1:8">
      <c r="A615" s="371">
        <v>70001</v>
      </c>
      <c r="B615" s="372" t="s">
        <v>600</v>
      </c>
      <c r="C615" s="338">
        <f>_xlfn.XLOOKUP(E615,holds!B:B,holds!K:K)+IF('sets &amp; selections'!J22&gt;0+'sets &amp; selections'!L17&gt;0,'sets &amp; selections'!J22+'sets &amp; selections'!L17,0)</f>
        <v>0</v>
      </c>
      <c r="D615" s="371">
        <v>70001</v>
      </c>
      <c r="E615" s="338" t="s">
        <v>239</v>
      </c>
      <c r="F615" s="338" t="s">
        <v>115</v>
      </c>
      <c r="G615" s="338" t="s">
        <v>115</v>
      </c>
      <c r="H615" s="403"/>
    </row>
    <row r="616" spans="1:8">
      <c r="A616" s="371">
        <v>70001</v>
      </c>
      <c r="B616" s="372" t="s">
        <v>601</v>
      </c>
      <c r="C616" s="338">
        <f>_xlfn.XLOOKUP(E616,holds!B:B,holds!K:K)+IF('sets &amp; selections'!J22&gt;0+'sets &amp; selections'!L15&gt;0+'sets &amp; selections'!L16&gt;0,'sets &amp; selections'!J22+'sets &amp; selections'!L15+'sets &amp; selections'!L16,0)</f>
        <v>0</v>
      </c>
      <c r="D616" s="371">
        <v>70001</v>
      </c>
      <c r="E616" s="338" t="s">
        <v>243</v>
      </c>
      <c r="F616" s="338" t="s">
        <v>115</v>
      </c>
      <c r="G616" s="338" t="s">
        <v>115</v>
      </c>
      <c r="H616" s="403"/>
    </row>
    <row r="617" spans="1:8">
      <c r="A617" s="371">
        <v>70001</v>
      </c>
      <c r="B617" s="372" t="s">
        <v>602</v>
      </c>
      <c r="C617" s="338">
        <f>_xlfn.XLOOKUP(E617,holds!B:B,holds!K:K)+IF('sets &amp; selections'!J22&gt;0+'sets &amp; selections'!L16&gt;0,'sets &amp; selections'!J22+'sets &amp; selections'!L16,0)</f>
        <v>0</v>
      </c>
      <c r="D617" s="371">
        <v>70001</v>
      </c>
      <c r="E617" s="338" t="s">
        <v>245</v>
      </c>
      <c r="F617" s="338" t="s">
        <v>115</v>
      </c>
      <c r="G617" s="338" t="s">
        <v>115</v>
      </c>
      <c r="H617" s="403"/>
    </row>
    <row r="618" spans="1:8">
      <c r="A618" s="371">
        <v>70001</v>
      </c>
      <c r="B618" s="372" t="s">
        <v>603</v>
      </c>
      <c r="C618" s="338">
        <f>_xlfn.XLOOKUP(E618,holds!B:B,holds!K:K)+IF('sets &amp; selections'!J22&gt;0+'sets &amp; selections'!L17&gt;0,'sets &amp; selections'!J22+'sets &amp; selections'!L17,0)</f>
        <v>0</v>
      </c>
      <c r="D618" s="371">
        <v>70001</v>
      </c>
      <c r="E618" s="338" t="s">
        <v>249</v>
      </c>
      <c r="F618" s="338" t="s">
        <v>115</v>
      </c>
      <c r="G618" s="338" t="s">
        <v>115</v>
      </c>
      <c r="H618" s="403"/>
    </row>
    <row r="619" spans="1:8">
      <c r="A619" s="371">
        <v>70001</v>
      </c>
      <c r="B619" s="372" t="s">
        <v>604</v>
      </c>
      <c r="C619" s="338">
        <f>_xlfn.XLOOKUP(E619,holds!B:B,holds!K:K)+IF('sets &amp; selections'!J22&gt;0+'sets &amp; selections'!L12&gt;0+'sets &amp; selections'!L17&gt;0,'sets &amp; selections'!J22+'sets &amp; selections'!L12+'sets &amp; selections'!L17,0)</f>
        <v>0</v>
      </c>
      <c r="D619" s="371">
        <v>70001</v>
      </c>
      <c r="E619" s="338" t="s">
        <v>251</v>
      </c>
      <c r="F619" s="338" t="s">
        <v>115</v>
      </c>
      <c r="G619" s="338" t="s">
        <v>115</v>
      </c>
      <c r="H619" s="403"/>
    </row>
    <row r="620" spans="1:8">
      <c r="A620" s="371">
        <v>70001</v>
      </c>
      <c r="B620" s="372" t="s">
        <v>605</v>
      </c>
      <c r="C620" s="338">
        <f>_xlfn.XLOOKUP(E620,holds!B:B,holds!K:K)+IF('sets &amp; selections'!J22&gt;0+'sets &amp; selections'!L13&gt;0+'sets &amp; selections'!L16&gt;0,'sets &amp; selections'!J22+'sets &amp; selections'!L13+'sets &amp; selections'!L16,0)</f>
        <v>0</v>
      </c>
      <c r="D620" s="371">
        <v>70001</v>
      </c>
      <c r="E620" s="338" t="s">
        <v>253</v>
      </c>
      <c r="F620" s="338" t="s">
        <v>115</v>
      </c>
      <c r="G620" s="338" t="s">
        <v>115</v>
      </c>
      <c r="H620" s="403"/>
    </row>
    <row r="621" spans="1:8">
      <c r="A621" s="371">
        <v>70001</v>
      </c>
      <c r="B621" s="372" t="s">
        <v>606</v>
      </c>
      <c r="C621" s="338">
        <f>_xlfn.XLOOKUP(E621,holds!B:B,holds!K:K)+IF('sets &amp; selections'!J22&gt;0+'sets &amp; selections'!L15&gt;0+'sets &amp; selections'!L14&gt;0+'sets &amp; selections'!L17&gt;0,'sets &amp; selections'!J22+'sets &amp; selections'!L15+'sets &amp; selections'!L14+'sets &amp; selections'!L17,0)</f>
        <v>0</v>
      </c>
      <c r="D621" s="371">
        <v>70001</v>
      </c>
      <c r="E621" s="338" t="s">
        <v>257</v>
      </c>
      <c r="F621" s="338" t="s">
        <v>115</v>
      </c>
      <c r="G621" s="338" t="s">
        <v>115</v>
      </c>
      <c r="H621" s="403"/>
    </row>
    <row r="622" spans="1:8">
      <c r="A622" s="371">
        <v>70001</v>
      </c>
      <c r="B622" s="372" t="s">
        <v>607</v>
      </c>
      <c r="C622" s="338">
        <f>_xlfn.XLOOKUP(E622,holds!B:B,holds!K:K)+IF('sets &amp; selections'!J22&gt;0+'sets &amp; selections'!L14&gt;0,'sets &amp; selections'!J22+'sets &amp; selections'!L14,0)</f>
        <v>0</v>
      </c>
      <c r="D622" s="371">
        <v>70001</v>
      </c>
      <c r="E622" s="338" t="s">
        <v>255</v>
      </c>
      <c r="F622" s="338" t="s">
        <v>115</v>
      </c>
      <c r="G622" s="338" t="s">
        <v>115</v>
      </c>
      <c r="H622" s="403"/>
    </row>
    <row r="623" spans="1:8">
      <c r="A623" s="371">
        <v>70001</v>
      </c>
      <c r="B623" s="372" t="s">
        <v>608</v>
      </c>
      <c r="C623" s="338">
        <f>_xlfn.XLOOKUP(E623,holds!B:B,holds!K:K)+IF('sets &amp; selections'!J22&gt;0,'sets &amp; selections'!J22,0)</f>
        <v>0</v>
      </c>
      <c r="D623" s="371">
        <v>70001</v>
      </c>
      <c r="E623" s="338" t="s">
        <v>247</v>
      </c>
      <c r="F623" s="338" t="s">
        <v>115</v>
      </c>
      <c r="G623" s="338" t="s">
        <v>115</v>
      </c>
      <c r="H623" s="403"/>
    </row>
    <row r="624" spans="1:8">
      <c r="A624" s="371">
        <v>70001</v>
      </c>
      <c r="B624" s="372" t="s">
        <v>609</v>
      </c>
      <c r="C624" s="338">
        <f>_xlfn.XLOOKUP(E624,holds!B:B,holds!K:K)+IF('sets &amp; selections'!J22&gt;0,'sets &amp; selections'!J22,0)</f>
        <v>0</v>
      </c>
      <c r="D624" s="371">
        <v>70001</v>
      </c>
      <c r="E624" s="338" t="s">
        <v>241</v>
      </c>
      <c r="F624" s="338" t="s">
        <v>115</v>
      </c>
      <c r="G624" s="338" t="s">
        <v>115</v>
      </c>
      <c r="H624" s="403"/>
    </row>
    <row r="625" spans="1:8">
      <c r="A625" s="371">
        <v>70001</v>
      </c>
      <c r="B625" s="372" t="s">
        <v>610</v>
      </c>
      <c r="C625" s="338">
        <f>_xlfn.XLOOKUP(E625,holds!B:B,holds!K:K)+IF('sets &amp; selections'!J22&gt;0+'sets &amp; selections'!L13&gt;0,'sets &amp; selections'!J22+'sets &amp; selections'!L13,0)</f>
        <v>0</v>
      </c>
      <c r="D625" s="371">
        <v>70001</v>
      </c>
      <c r="E625" s="338" t="s">
        <v>233</v>
      </c>
      <c r="F625" s="338" t="s">
        <v>115</v>
      </c>
      <c r="G625" s="338" t="s">
        <v>115</v>
      </c>
      <c r="H625" s="403"/>
    </row>
    <row r="626" spans="1:8">
      <c r="A626" s="371">
        <v>70001</v>
      </c>
      <c r="B626" s="372" t="s">
        <v>611</v>
      </c>
      <c r="C626" s="338">
        <f>_xlfn.XLOOKUP(E626,holds!B:B,holds!K:K)+IF('sets &amp; selections'!J22&gt;0+'sets &amp; selections'!L13&gt;0,'sets &amp; selections'!J22+'sets &amp; selections'!L13,0)</f>
        <v>0</v>
      </c>
      <c r="D626" s="371">
        <v>70001</v>
      </c>
      <c r="E626" s="338" t="s">
        <v>227</v>
      </c>
      <c r="F626" s="338" t="s">
        <v>115</v>
      </c>
      <c r="G626" s="338" t="s">
        <v>115</v>
      </c>
      <c r="H626" s="403"/>
    </row>
    <row r="627" spans="1:8">
      <c r="A627" s="371">
        <v>70001</v>
      </c>
      <c r="B627" s="372" t="s">
        <v>612</v>
      </c>
      <c r="C627" s="338">
        <f>_xlfn.XLOOKUP(E627,holds!B:B,holds!K:K)+IF('sets &amp; selections'!J22&gt;0+'sets &amp; selections'!L13&gt;0,'sets &amp; selections'!J22+'sets &amp; selections'!L13,0)</f>
        <v>0</v>
      </c>
      <c r="D627" s="371">
        <v>70001</v>
      </c>
      <c r="E627" s="338" t="s">
        <v>221</v>
      </c>
      <c r="F627" s="338" t="s">
        <v>115</v>
      </c>
      <c r="G627" s="338" t="s">
        <v>115</v>
      </c>
      <c r="H627" s="403"/>
    </row>
    <row r="628" spans="1:8">
      <c r="A628" s="373">
        <v>70001</v>
      </c>
      <c r="B628" s="374" t="s">
        <v>613</v>
      </c>
      <c r="C628" s="339" cm="1">
        <f t="array" ref="C628">_xlfn.XLOOKUP(E628,holds!B:B,holds!L:L+holds!M:M+holds!N:N)+IF('sets &amp; selections'!K22&gt;0+'sets &amp; selections'!L22&gt;0+'sets &amp; selections'!M22&gt;0+'sets &amp; selections'!M15&gt;0+'sets &amp; selections'!M16&gt;0+'sets &amp; selections'!M17&gt;0,'sets &amp; selections'!K22+'sets &amp; selections'!L22+'sets &amp; selections'!M22+'sets &amp; selections'!M15+'sets &amp; selections'!M16+'sets &amp; selections'!M17,0)</f>
        <v>0</v>
      </c>
      <c r="D628" s="373">
        <v>70001</v>
      </c>
      <c r="E628" s="339" t="s">
        <v>219</v>
      </c>
      <c r="F628" s="339" t="s">
        <v>33</v>
      </c>
      <c r="G628" s="339" t="s">
        <v>33</v>
      </c>
      <c r="H628" s="403"/>
    </row>
    <row r="629" spans="1:8">
      <c r="A629" s="373">
        <v>70001</v>
      </c>
      <c r="B629" s="374" t="s">
        <v>614</v>
      </c>
      <c r="C629" s="339" cm="1">
        <f t="array" ref="C629">_xlfn.XLOOKUP(E629,holds!B:B,holds!L:L+holds!M:M+holds!N:N)+IF('sets &amp; selections'!K22&gt;0+'sets &amp; selections'!L22&gt;0+'sets &amp; selections'!M22&gt;0+'sets &amp; selections'!M15&gt;0+'sets &amp; selections'!M17&gt;0,'sets &amp; selections'!K22+'sets &amp; selections'!L22+'sets &amp; selections'!M22+'sets &amp; selections'!M15+'sets &amp; selections'!M17,0)</f>
        <v>0</v>
      </c>
      <c r="D629" s="373">
        <v>70001</v>
      </c>
      <c r="E629" s="339" t="s">
        <v>223</v>
      </c>
      <c r="F629" s="339" t="s">
        <v>33</v>
      </c>
      <c r="G629" s="339" t="s">
        <v>33</v>
      </c>
      <c r="H629" s="403"/>
    </row>
    <row r="630" spans="1:8">
      <c r="A630" s="373">
        <v>70001</v>
      </c>
      <c r="B630" s="374" t="s">
        <v>615</v>
      </c>
      <c r="C630" s="339" cm="1">
        <f t="array" ref="C630">_xlfn.XLOOKUP(E630,holds!B:B,holds!L:L+holds!M:M+holds!N:N)+IF('sets &amp; selections'!K22&gt;0+'sets &amp; selections'!L22&gt;0+'sets &amp; selections'!M22&gt;0+'sets &amp; selections'!M12&gt;0+'sets &amp; selections'!M17&gt;0,'sets &amp; selections'!K22+'sets &amp; selections'!L22+'sets &amp; selections'!M22+'sets &amp; selections'!M12+'sets &amp; selections'!M17,0)</f>
        <v>0</v>
      </c>
      <c r="D630" s="373">
        <v>70001</v>
      </c>
      <c r="E630" s="339" t="s">
        <v>225</v>
      </c>
      <c r="F630" s="339" t="s">
        <v>33</v>
      </c>
      <c r="G630" s="339" t="s">
        <v>33</v>
      </c>
      <c r="H630" s="403"/>
    </row>
    <row r="631" spans="1:8">
      <c r="A631" s="373">
        <v>70001</v>
      </c>
      <c r="B631" s="374" t="s">
        <v>616</v>
      </c>
      <c r="C631" s="339" cm="1">
        <f t="array" ref="C631">_xlfn.XLOOKUP(E631,holds!B:B,holds!L:L+holds!M:M+holds!N:N)+IF('sets &amp; selections'!K22&gt;0+'sets &amp; selections'!L22&gt;0+'sets &amp; selections'!M22&gt;0+'sets &amp; selections'!M16&gt;0,'sets &amp; selections'!K22+'sets &amp; selections'!L22+'sets &amp; selections'!M22+'sets &amp; selections'!M16,0)</f>
        <v>0</v>
      </c>
      <c r="D631" s="373">
        <v>70001</v>
      </c>
      <c r="E631" s="339" t="s">
        <v>229</v>
      </c>
      <c r="F631" s="339" t="s">
        <v>33</v>
      </c>
      <c r="G631" s="339" t="s">
        <v>33</v>
      </c>
      <c r="H631" s="403"/>
    </row>
    <row r="632" spans="1:8">
      <c r="A632" s="373">
        <v>70001</v>
      </c>
      <c r="B632" s="374" t="s">
        <v>617</v>
      </c>
      <c r="C632" s="339" cm="1">
        <f t="array" ref="C632">_xlfn.XLOOKUP(E632,holds!B:B,holds!L:L+holds!M:M+holds!N:N)+IF('sets &amp; selections'!K22&gt;0+'sets &amp; selections'!L22&gt;0+'sets &amp; selections'!M22&gt;0+'sets &amp; selections'!M16&gt;0,'sets &amp; selections'!K22+'sets &amp; selections'!L22+'sets &amp; selections'!M22+'sets &amp; selections'!M16,0)</f>
        <v>0</v>
      </c>
      <c r="D632" s="373">
        <v>70001</v>
      </c>
      <c r="E632" s="339" t="s">
        <v>231</v>
      </c>
      <c r="F632" s="339" t="s">
        <v>33</v>
      </c>
      <c r="G632" s="339" t="s">
        <v>33</v>
      </c>
      <c r="H632" s="403"/>
    </row>
    <row r="633" spans="1:8">
      <c r="A633" s="373">
        <v>70001</v>
      </c>
      <c r="B633" s="374" t="s">
        <v>618</v>
      </c>
      <c r="C633" s="339" cm="1">
        <f t="array" ref="C633">_xlfn.XLOOKUP(E633,holds!B:B,holds!L:L+holds!M:M+holds!N:N)+IF('sets &amp; selections'!K22&gt;0+'sets &amp; selections'!L22&gt;0+'sets &amp; selections'!M22&gt;0,'sets &amp; selections'!K22+'sets &amp; selections'!L22+'sets &amp; selections'!M22,0)</f>
        <v>0</v>
      </c>
      <c r="D633" s="373">
        <v>70001</v>
      </c>
      <c r="E633" s="339" t="s">
        <v>235</v>
      </c>
      <c r="F633" s="339" t="s">
        <v>33</v>
      </c>
      <c r="G633" s="339" t="s">
        <v>33</v>
      </c>
      <c r="H633" s="403"/>
    </row>
    <row r="634" spans="1:8">
      <c r="A634" s="373">
        <v>70001</v>
      </c>
      <c r="B634" s="374" t="s">
        <v>619</v>
      </c>
      <c r="C634" s="339" cm="1">
        <f t="array" ref="C634">_xlfn.XLOOKUP(E634,holds!B:B,holds!L:L+holds!M:M+holds!N:N)+IF('sets &amp; selections'!K22&gt;0+'sets &amp; selections'!L22&gt;0+'sets &amp; selections'!M22&gt;0+'sets &amp; selections'!M12&gt;0+'sets &amp; selections'!M17&gt;0,'sets &amp; selections'!K22+'sets &amp; selections'!L22+'sets &amp; selections'!M22+'sets &amp; selections'!M12+'sets &amp; selections'!M17,0)</f>
        <v>0</v>
      </c>
      <c r="D634" s="373">
        <v>70001</v>
      </c>
      <c r="E634" s="339" t="s">
        <v>237</v>
      </c>
      <c r="F634" s="339" t="s">
        <v>33</v>
      </c>
      <c r="G634" s="339" t="s">
        <v>33</v>
      </c>
      <c r="H634" s="403"/>
    </row>
    <row r="635" spans="1:8">
      <c r="A635" s="373">
        <v>70001</v>
      </c>
      <c r="B635" s="374" t="s">
        <v>620</v>
      </c>
      <c r="C635" s="339" cm="1">
        <f t="array" ref="C635">_xlfn.XLOOKUP(E635,holds!B:B,holds!L:L+holds!M:M+holds!N:N)+IF('sets &amp; selections'!K22&gt;0+'sets &amp; selections'!L22&gt;0+'sets &amp; selections'!M22&gt;0+'sets &amp; selections'!M17&gt;0,'sets &amp; selections'!K22+'sets &amp; selections'!L22+'sets &amp; selections'!M22+'sets &amp; selections'!M17,0)</f>
        <v>0</v>
      </c>
      <c r="D635" s="373">
        <v>70001</v>
      </c>
      <c r="E635" s="339" t="s">
        <v>239</v>
      </c>
      <c r="F635" s="339" t="s">
        <v>33</v>
      </c>
      <c r="G635" s="339" t="s">
        <v>33</v>
      </c>
      <c r="H635" s="403"/>
    </row>
    <row r="636" spans="1:8">
      <c r="A636" s="373">
        <v>70001</v>
      </c>
      <c r="B636" s="374" t="s">
        <v>621</v>
      </c>
      <c r="C636" s="339" cm="1">
        <f t="array" ref="C636">_xlfn.XLOOKUP(E636,holds!B:B,holds!L:L+holds!M:M+holds!N:N)+IF('sets &amp; selections'!K22&gt;0+'sets &amp; selections'!L22&gt;0+'sets &amp; selections'!M22&gt;0+'sets &amp; selections'!M15&gt;0+'sets &amp; selections'!M16&gt;0,'sets &amp; selections'!K22+'sets &amp; selections'!L22+'sets &amp; selections'!M22+'sets &amp; selections'!M15+'sets &amp; selections'!M16,0)</f>
        <v>0</v>
      </c>
      <c r="D636" s="373">
        <v>70001</v>
      </c>
      <c r="E636" s="339" t="s">
        <v>243</v>
      </c>
      <c r="F636" s="339" t="s">
        <v>33</v>
      </c>
      <c r="G636" s="339" t="s">
        <v>33</v>
      </c>
      <c r="H636" s="403"/>
    </row>
    <row r="637" spans="1:8">
      <c r="A637" s="373">
        <v>70001</v>
      </c>
      <c r="B637" s="374" t="s">
        <v>622</v>
      </c>
      <c r="C637" s="339" cm="1">
        <f t="array" ref="C637">_xlfn.XLOOKUP(E637,holds!B:B,holds!L:L+holds!M:M+holds!N:N)+IF('sets &amp; selections'!K22&gt;0+'sets &amp; selections'!L22&gt;0+'sets &amp; selections'!M22&gt;0+'sets &amp; selections'!M16&gt;0,'sets &amp; selections'!K22+'sets &amp; selections'!L22+'sets &amp; selections'!M22+'sets &amp; selections'!M16,0)</f>
        <v>0</v>
      </c>
      <c r="D637" s="373">
        <v>70001</v>
      </c>
      <c r="E637" s="339" t="s">
        <v>245</v>
      </c>
      <c r="F637" s="339" t="s">
        <v>33</v>
      </c>
      <c r="G637" s="339" t="s">
        <v>33</v>
      </c>
      <c r="H637" s="403"/>
    </row>
    <row r="638" spans="1:8">
      <c r="A638" s="373">
        <v>70001</v>
      </c>
      <c r="B638" s="374" t="s">
        <v>623</v>
      </c>
      <c r="C638" s="339" cm="1">
        <f t="array" ref="C638">_xlfn.XLOOKUP(E638,holds!B:B,holds!L:L+holds!M:M+holds!N:N)+IF('sets &amp; selections'!K22&gt;0+'sets &amp; selections'!L22&gt;0+'sets &amp; selections'!M22&gt;0+'sets &amp; selections'!M17&gt;0,'sets &amp; selections'!K22+'sets &amp; selections'!L22+'sets &amp; selections'!M22+'sets &amp; selections'!M17,0)</f>
        <v>0</v>
      </c>
      <c r="D638" s="373">
        <v>70001</v>
      </c>
      <c r="E638" s="339" t="s">
        <v>249</v>
      </c>
      <c r="F638" s="339" t="s">
        <v>33</v>
      </c>
      <c r="G638" s="339" t="s">
        <v>33</v>
      </c>
      <c r="H638" s="403"/>
    </row>
    <row r="639" spans="1:8">
      <c r="A639" s="373">
        <v>70001</v>
      </c>
      <c r="B639" s="374" t="s">
        <v>624</v>
      </c>
      <c r="C639" s="339" cm="1">
        <f t="array" ref="C639">_xlfn.XLOOKUP(E639,holds!B:B,holds!L:L+holds!M:M+holds!N:N)+IF('sets &amp; selections'!K22&gt;0+'sets &amp; selections'!L22&gt;0+'sets &amp; selections'!M22&gt;0+'sets &amp; selections'!M12&gt;0+'sets &amp; selections'!M17&gt;0,'sets &amp; selections'!K22+'sets &amp; selections'!L22+'sets &amp; selections'!M22+'sets &amp; selections'!M12+'sets &amp; selections'!M17,0)</f>
        <v>0</v>
      </c>
      <c r="D639" s="373">
        <v>70001</v>
      </c>
      <c r="E639" s="339" t="s">
        <v>251</v>
      </c>
      <c r="F639" s="339" t="s">
        <v>33</v>
      </c>
      <c r="G639" s="339" t="s">
        <v>33</v>
      </c>
      <c r="H639" s="403"/>
    </row>
    <row r="640" spans="1:8">
      <c r="A640" s="373">
        <v>70001</v>
      </c>
      <c r="B640" s="374" t="s">
        <v>625</v>
      </c>
      <c r="C640" s="339" cm="1">
        <f t="array" ref="C640">_xlfn.XLOOKUP(E640,holds!B:B,holds!L:L+holds!M:M+holds!N:N)+IF('sets &amp; selections'!K22&gt;0+'sets &amp; selections'!L22&gt;0+'sets &amp; selections'!M22&gt;0+'sets &amp; selections'!M13&gt;0+'sets &amp; selections'!M16&gt;0,'sets &amp; selections'!K22+'sets &amp; selections'!L22+'sets &amp; selections'!M22+'sets &amp; selections'!M13+'sets &amp; selections'!M16,0)</f>
        <v>0</v>
      </c>
      <c r="D640" s="373">
        <v>70001</v>
      </c>
      <c r="E640" s="339" t="s">
        <v>253</v>
      </c>
      <c r="F640" s="339" t="s">
        <v>33</v>
      </c>
      <c r="G640" s="339" t="s">
        <v>33</v>
      </c>
      <c r="H640" s="403"/>
    </row>
    <row r="641" spans="1:8">
      <c r="A641" s="373">
        <v>70001</v>
      </c>
      <c r="B641" s="374" t="s">
        <v>626</v>
      </c>
      <c r="C641" s="339" cm="1">
        <f t="array" ref="C641">_xlfn.XLOOKUP(E641,holds!B:B,holds!L:L+holds!M:M+holds!N:N)+IF('sets &amp; selections'!K22&gt;0+'sets &amp; selections'!L22&gt;0+'sets &amp; selections'!M22&gt;0+'sets &amp; selections'!M15&gt;0+'sets &amp; selections'!M14&gt;0+'sets &amp; selections'!M17&gt;0,'sets &amp; selections'!K22+'sets &amp; selections'!L22+'sets &amp; selections'!M22+'sets &amp; selections'!M15+'sets &amp; selections'!M14+'sets &amp; selections'!M17,0)</f>
        <v>0</v>
      </c>
      <c r="D641" s="373">
        <v>70001</v>
      </c>
      <c r="E641" s="339" t="s">
        <v>257</v>
      </c>
      <c r="F641" s="339" t="s">
        <v>33</v>
      </c>
      <c r="G641" s="339" t="s">
        <v>33</v>
      </c>
      <c r="H641" s="403"/>
    </row>
    <row r="642" spans="1:8">
      <c r="A642" s="373">
        <v>70001</v>
      </c>
      <c r="B642" s="374" t="s">
        <v>627</v>
      </c>
      <c r="C642" s="339" cm="1">
        <f t="array" ref="C642">_xlfn.XLOOKUP(E642,holds!B:B,holds!L:L+holds!M:M+holds!N:N)+IF('sets &amp; selections'!K22&gt;0+'sets &amp; selections'!L22&gt;0+'sets &amp; selections'!M22&gt;0+'sets &amp; selections'!M14&gt;0,'sets &amp; selections'!K22+'sets &amp; selections'!L22+'sets &amp; selections'!M22+'sets &amp; selections'!M14,0)</f>
        <v>0</v>
      </c>
      <c r="D642" s="373">
        <v>70001</v>
      </c>
      <c r="E642" s="339" t="s">
        <v>255</v>
      </c>
      <c r="F642" s="339" t="s">
        <v>33</v>
      </c>
      <c r="G642" s="339" t="s">
        <v>33</v>
      </c>
      <c r="H642" s="403"/>
    </row>
    <row r="643" spans="1:8">
      <c r="A643" s="373">
        <v>70001</v>
      </c>
      <c r="B643" s="374" t="s">
        <v>628</v>
      </c>
      <c r="C643" s="339" cm="1">
        <f t="array" ref="C643">_xlfn.XLOOKUP(E643,holds!B:B,holds!L:L+holds!M:M+holds!N:N)+IF('sets &amp; selections'!K22&gt;0+'sets &amp; selections'!L22&gt;0+'sets &amp; selections'!M22&gt;0,'sets &amp; selections'!K22+'sets &amp; selections'!L22+'sets &amp; selections'!M22,0)</f>
        <v>0</v>
      </c>
      <c r="D643" s="373">
        <v>70001</v>
      </c>
      <c r="E643" s="339" t="s">
        <v>247</v>
      </c>
      <c r="F643" s="339" t="s">
        <v>33</v>
      </c>
      <c r="G643" s="339" t="s">
        <v>33</v>
      </c>
      <c r="H643" s="403"/>
    </row>
    <row r="644" spans="1:8">
      <c r="A644" s="373">
        <v>70001</v>
      </c>
      <c r="B644" s="374" t="s">
        <v>629</v>
      </c>
      <c r="C644" s="339" cm="1">
        <f t="array" ref="C644">_xlfn.XLOOKUP(E644,holds!B:B,holds!L:L+holds!M:M+holds!N:N)+IF('sets &amp; selections'!K22&gt;0+'sets &amp; selections'!L22&gt;0+'sets &amp; selections'!M22&gt;0,'sets &amp; selections'!K22+'sets &amp; selections'!L22+'sets &amp; selections'!M22,0)</f>
        <v>0</v>
      </c>
      <c r="D644" s="373">
        <v>70001</v>
      </c>
      <c r="E644" s="339" t="s">
        <v>241</v>
      </c>
      <c r="F644" s="339" t="s">
        <v>33</v>
      </c>
      <c r="G644" s="339" t="s">
        <v>33</v>
      </c>
      <c r="H644" s="403"/>
    </row>
    <row r="645" spans="1:8">
      <c r="A645" s="373">
        <v>70001</v>
      </c>
      <c r="B645" s="374" t="s">
        <v>630</v>
      </c>
      <c r="C645" s="339" cm="1">
        <f t="array" ref="C645">_xlfn.XLOOKUP(E645,holds!B:B,holds!L:L+holds!M:M+holds!N:N)+IF('sets &amp; selections'!K22&gt;0+'sets &amp; selections'!L22&gt;0+'sets &amp; selections'!M22&gt;0+'sets &amp; selections'!M13&gt;0,'sets &amp; selections'!K22+'sets &amp; selections'!L22+'sets &amp; selections'!M22+'sets &amp; selections'!M13,0)</f>
        <v>0</v>
      </c>
      <c r="D645" s="373">
        <v>70001</v>
      </c>
      <c r="E645" s="339" t="s">
        <v>233</v>
      </c>
      <c r="F645" s="339" t="s">
        <v>33</v>
      </c>
      <c r="G645" s="339" t="s">
        <v>33</v>
      </c>
      <c r="H645" s="403"/>
    </row>
    <row r="646" spans="1:8">
      <c r="A646" s="373">
        <v>70001</v>
      </c>
      <c r="B646" s="374" t="s">
        <v>631</v>
      </c>
      <c r="C646" s="339" cm="1">
        <f t="array" ref="C646">_xlfn.XLOOKUP(E646,holds!B:B,holds!L:L+holds!M:M+holds!N:N)+IF('sets &amp; selections'!K22&gt;0+'sets &amp; selections'!L22&gt;0+'sets &amp; selections'!M22&gt;0+'sets &amp; selections'!M13&gt;0,'sets &amp; selections'!K22+'sets &amp; selections'!L22+'sets &amp; selections'!M22+'sets &amp; selections'!M13,0)</f>
        <v>0</v>
      </c>
      <c r="D646" s="373">
        <v>70001</v>
      </c>
      <c r="E646" s="339" t="s">
        <v>227</v>
      </c>
      <c r="F646" s="339" t="s">
        <v>33</v>
      </c>
      <c r="G646" s="339" t="s">
        <v>33</v>
      </c>
      <c r="H646" s="403"/>
    </row>
    <row r="647" spans="1:8">
      <c r="A647" s="373">
        <v>70001</v>
      </c>
      <c r="B647" s="374" t="s">
        <v>632</v>
      </c>
      <c r="C647" s="339" cm="1">
        <f t="array" ref="C647">_xlfn.XLOOKUP(E647,holds!B:B,holds!L:L+holds!M:M+holds!N:N)+IF('sets &amp; selections'!K22&gt;0+'sets &amp; selections'!L22&gt;0+'sets &amp; selections'!M22&gt;0+'sets &amp; selections'!M13&gt;0,'sets &amp; selections'!K22+'sets &amp; selections'!L22+'sets &amp; selections'!M22+'sets &amp; selections'!M13,0)</f>
        <v>0</v>
      </c>
      <c r="D647" s="373">
        <v>70001</v>
      </c>
      <c r="E647" s="339" t="s">
        <v>221</v>
      </c>
      <c r="F647" s="339" t="s">
        <v>33</v>
      </c>
      <c r="G647" s="339" t="s">
        <v>33</v>
      </c>
      <c r="H647" s="403"/>
    </row>
    <row r="648" spans="1:8">
      <c r="A648" s="340">
        <v>70001</v>
      </c>
      <c r="B648" s="341" t="s">
        <v>633</v>
      </c>
      <c r="C648" s="342">
        <f>_xlfn.XLOOKUP(E648,holds!B:B,holds!O:O)+IF('sets &amp; selections'!N22&gt;0+'sets &amp; selections'!N15&gt;0+'sets &amp; selections'!N16&gt;0+'sets &amp; selections'!N17&gt;0,'sets &amp; selections'!N22+'sets &amp; selections'!N15+'sets &amp; selections'!N16+'sets &amp; selections'!N17,0)</f>
        <v>0</v>
      </c>
      <c r="D648" s="340">
        <v>70001</v>
      </c>
      <c r="E648" s="342" t="s">
        <v>219</v>
      </c>
      <c r="F648" s="342" t="s">
        <v>116</v>
      </c>
      <c r="G648" s="342" t="s">
        <v>116</v>
      </c>
      <c r="H648" s="403"/>
    </row>
    <row r="649" spans="1:8">
      <c r="A649" s="340">
        <v>70001</v>
      </c>
      <c r="B649" s="341" t="s">
        <v>634</v>
      </c>
      <c r="C649" s="342">
        <f>_xlfn.XLOOKUP(E649,holds!B:B,holds!O:O)+IF('sets &amp; selections'!N22&gt;0+'sets &amp; selections'!N15&gt;0+'sets &amp; selections'!N17&gt;0,'sets &amp; selections'!N22+'sets &amp; selections'!N15+'sets &amp; selections'!N17,0)</f>
        <v>0</v>
      </c>
      <c r="D649" s="340">
        <v>70001</v>
      </c>
      <c r="E649" s="342" t="s">
        <v>223</v>
      </c>
      <c r="F649" s="342" t="s">
        <v>116</v>
      </c>
      <c r="G649" s="342" t="s">
        <v>116</v>
      </c>
      <c r="H649" s="403"/>
    </row>
    <row r="650" spans="1:8">
      <c r="A650" s="340">
        <v>70001</v>
      </c>
      <c r="B650" s="341" t="s">
        <v>635</v>
      </c>
      <c r="C650" s="342">
        <f>_xlfn.XLOOKUP(E650,holds!B:B,holds!O:O)+IF('sets &amp; selections'!N22&gt;0+'sets &amp; selections'!N12&gt;0+'sets &amp; selections'!N17&gt;0,'sets &amp; selections'!N22+'sets &amp; selections'!N12+'sets &amp; selections'!N17,0)</f>
        <v>0</v>
      </c>
      <c r="D650" s="340">
        <v>70001</v>
      </c>
      <c r="E650" s="342" t="s">
        <v>225</v>
      </c>
      <c r="F650" s="342" t="s">
        <v>116</v>
      </c>
      <c r="G650" s="342" t="s">
        <v>116</v>
      </c>
      <c r="H650" s="403"/>
    </row>
    <row r="651" spans="1:8">
      <c r="A651" s="340">
        <v>70001</v>
      </c>
      <c r="B651" s="341" t="s">
        <v>636</v>
      </c>
      <c r="C651" s="342">
        <f>_xlfn.XLOOKUP(E651,holds!B:B,holds!O:O)+IF('sets &amp; selections'!N22&gt;0+'sets &amp; selections'!N16&gt;0,'sets &amp; selections'!N22+'sets &amp; selections'!N16,0)</f>
        <v>0</v>
      </c>
      <c r="D651" s="340">
        <v>70001</v>
      </c>
      <c r="E651" s="342" t="s">
        <v>229</v>
      </c>
      <c r="F651" s="342" t="s">
        <v>116</v>
      </c>
      <c r="G651" s="342" t="s">
        <v>116</v>
      </c>
      <c r="H651" s="403"/>
    </row>
    <row r="652" spans="1:8">
      <c r="A652" s="340">
        <v>70001</v>
      </c>
      <c r="B652" s="341" t="s">
        <v>637</v>
      </c>
      <c r="C652" s="342">
        <f>_xlfn.XLOOKUP(E652,holds!B:B,holds!O:O)+IF('sets &amp; selections'!N22&gt;0+'sets &amp; selections'!N16&gt;0,'sets &amp; selections'!N22+'sets &amp; selections'!N16,0)</f>
        <v>0</v>
      </c>
      <c r="D652" s="340">
        <v>70001</v>
      </c>
      <c r="E652" s="342" t="s">
        <v>231</v>
      </c>
      <c r="F652" s="342" t="s">
        <v>116</v>
      </c>
      <c r="G652" s="342" t="s">
        <v>116</v>
      </c>
      <c r="H652" s="403"/>
    </row>
    <row r="653" spans="1:8">
      <c r="A653" s="340">
        <v>70001</v>
      </c>
      <c r="B653" s="341" t="s">
        <v>638</v>
      </c>
      <c r="C653" s="342">
        <f>_xlfn.XLOOKUP(E653,holds!B:B,holds!O:O)+IF('sets &amp; selections'!N22&gt;0,'sets &amp; selections'!N22,0)</f>
        <v>0</v>
      </c>
      <c r="D653" s="340">
        <v>70001</v>
      </c>
      <c r="E653" s="342" t="s">
        <v>235</v>
      </c>
      <c r="F653" s="342" t="s">
        <v>116</v>
      </c>
      <c r="G653" s="342" t="s">
        <v>116</v>
      </c>
      <c r="H653" s="403"/>
    </row>
    <row r="654" spans="1:8">
      <c r="A654" s="340">
        <v>70001</v>
      </c>
      <c r="B654" s="341" t="s">
        <v>639</v>
      </c>
      <c r="C654" s="342">
        <f>_xlfn.XLOOKUP(E654,holds!B:B,holds!O:O)+IF('sets &amp; selections'!N22&gt;0+'sets &amp; selections'!N12&gt;0+'sets &amp; selections'!N17&gt;0,'sets &amp; selections'!N22+'sets &amp; selections'!N12+'sets &amp; selections'!N17,0)</f>
        <v>0</v>
      </c>
      <c r="D654" s="340">
        <v>70001</v>
      </c>
      <c r="E654" s="342" t="s">
        <v>237</v>
      </c>
      <c r="F654" s="342" t="s">
        <v>116</v>
      </c>
      <c r="G654" s="342" t="s">
        <v>116</v>
      </c>
      <c r="H654" s="403"/>
    </row>
    <row r="655" spans="1:8">
      <c r="A655" s="340">
        <v>70001</v>
      </c>
      <c r="B655" s="341" t="s">
        <v>640</v>
      </c>
      <c r="C655" s="342">
        <f>_xlfn.XLOOKUP(E655,holds!B:B,holds!O:O)+IF('sets &amp; selections'!N22&gt;0+'sets &amp; selections'!N17&gt;0,'sets &amp; selections'!N22+'sets &amp; selections'!N17,0)</f>
        <v>0</v>
      </c>
      <c r="D655" s="340">
        <v>70001</v>
      </c>
      <c r="E655" s="342" t="s">
        <v>239</v>
      </c>
      <c r="F655" s="342" t="s">
        <v>116</v>
      </c>
      <c r="G655" s="342" t="s">
        <v>116</v>
      </c>
      <c r="H655" s="403"/>
    </row>
    <row r="656" spans="1:8">
      <c r="A656" s="340">
        <v>70001</v>
      </c>
      <c r="B656" s="341" t="s">
        <v>641</v>
      </c>
      <c r="C656" s="342" cm="1">
        <f t="array" ref="C656">_xlfn.XLOOKUP(E656,holds!B:B,holds!L:L+holds!M:M+holds!O:O)+IF('sets &amp; selections'!N22&gt;0+'sets &amp; selections'!N15&gt;0+'sets &amp; selections'!N16&gt;0,'sets &amp; selections'!N22+'sets &amp; selections'!N15+'sets &amp; selections'!N16,0)</f>
        <v>0</v>
      </c>
      <c r="D656" s="340">
        <v>70001</v>
      </c>
      <c r="E656" s="342" t="s">
        <v>243</v>
      </c>
      <c r="F656" s="342" t="s">
        <v>116</v>
      </c>
      <c r="G656" s="342" t="s">
        <v>116</v>
      </c>
      <c r="H656" s="403"/>
    </row>
    <row r="657" spans="1:8">
      <c r="A657" s="340">
        <v>70001</v>
      </c>
      <c r="B657" s="341" t="s">
        <v>642</v>
      </c>
      <c r="C657" s="342">
        <f>_xlfn.XLOOKUP(E657,holds!B:B,holds!O:O)+IF('sets &amp; selections'!N22&gt;0+'sets &amp; selections'!N16&gt;0,'sets &amp; selections'!N22+'sets &amp; selections'!N16,0)</f>
        <v>0</v>
      </c>
      <c r="D657" s="340">
        <v>70001</v>
      </c>
      <c r="E657" s="342" t="s">
        <v>245</v>
      </c>
      <c r="F657" s="342" t="s">
        <v>116</v>
      </c>
      <c r="G657" s="342" t="s">
        <v>116</v>
      </c>
      <c r="H657" s="403"/>
    </row>
    <row r="658" spans="1:8">
      <c r="A658" s="340">
        <v>70001</v>
      </c>
      <c r="B658" s="341" t="s">
        <v>643</v>
      </c>
      <c r="C658" s="342">
        <f>_xlfn.XLOOKUP(E658,holds!B:B,holds!O:O)+IF('sets &amp; selections'!N22&gt;0+'sets &amp; selections'!N17&gt;0,'sets &amp; selections'!N22+'sets &amp; selections'!N17,0)</f>
        <v>0</v>
      </c>
      <c r="D658" s="340">
        <v>70001</v>
      </c>
      <c r="E658" s="342" t="s">
        <v>249</v>
      </c>
      <c r="F658" s="342" t="s">
        <v>116</v>
      </c>
      <c r="G658" s="342" t="s">
        <v>116</v>
      </c>
      <c r="H658" s="403"/>
    </row>
    <row r="659" spans="1:8">
      <c r="A659" s="340">
        <v>70001</v>
      </c>
      <c r="B659" s="341" t="s">
        <v>644</v>
      </c>
      <c r="C659" s="342">
        <f>_xlfn.XLOOKUP(E659,holds!B:B,holds!O:O)+IF('sets &amp; selections'!N22&gt;0+'sets &amp; selections'!N12&gt;0+'sets &amp; selections'!N17&gt;0,'sets &amp; selections'!N22+'sets &amp; selections'!N12+'sets &amp; selections'!N17,0)</f>
        <v>0</v>
      </c>
      <c r="D659" s="340">
        <v>70001</v>
      </c>
      <c r="E659" s="342" t="s">
        <v>251</v>
      </c>
      <c r="F659" s="342" t="s">
        <v>116</v>
      </c>
      <c r="G659" s="342" t="s">
        <v>116</v>
      </c>
      <c r="H659" s="403"/>
    </row>
    <row r="660" spans="1:8">
      <c r="A660" s="340">
        <v>70001</v>
      </c>
      <c r="B660" s="341" t="s">
        <v>645</v>
      </c>
      <c r="C660" s="342">
        <f>_xlfn.XLOOKUP(E660,holds!B:B,holds!O:O)+IF('sets &amp; selections'!N22&gt;0+'sets &amp; selections'!N13&gt;0+'sets &amp; selections'!N16&gt;0,'sets &amp; selections'!N22+'sets &amp; selections'!N13+'sets &amp; selections'!N16,0)</f>
        <v>0</v>
      </c>
      <c r="D660" s="340">
        <v>70001</v>
      </c>
      <c r="E660" s="342" t="s">
        <v>253</v>
      </c>
      <c r="F660" s="342" t="s">
        <v>116</v>
      </c>
      <c r="G660" s="342" t="s">
        <v>116</v>
      </c>
      <c r="H660" s="403"/>
    </row>
    <row r="661" spans="1:8">
      <c r="A661" s="340">
        <v>70001</v>
      </c>
      <c r="B661" s="341" t="s">
        <v>646</v>
      </c>
      <c r="C661" s="342">
        <f>_xlfn.XLOOKUP(E661,holds!B:B,holds!O:O)+IF('sets &amp; selections'!N22&gt;0+'sets &amp; selections'!N15&gt;0+'sets &amp; selections'!N14&gt;0+'sets &amp; selections'!N17&gt;0,'sets &amp; selections'!N22+'sets &amp; selections'!N15+'sets &amp; selections'!N14+'sets &amp; selections'!N17,0)</f>
        <v>0</v>
      </c>
      <c r="D661" s="340">
        <v>70001</v>
      </c>
      <c r="E661" s="342" t="s">
        <v>257</v>
      </c>
      <c r="F661" s="342" t="s">
        <v>116</v>
      </c>
      <c r="G661" s="342" t="s">
        <v>116</v>
      </c>
      <c r="H661" s="403"/>
    </row>
    <row r="662" spans="1:8">
      <c r="A662" s="340">
        <v>70001</v>
      </c>
      <c r="B662" s="341" t="s">
        <v>647</v>
      </c>
      <c r="C662" s="342">
        <f>_xlfn.XLOOKUP(E662,holds!B:B,holds!O:O)+IF('sets &amp; selections'!N22&gt;0+'sets &amp; selections'!N14&gt;0,'sets &amp; selections'!N22+'sets &amp; selections'!N14,0)</f>
        <v>0</v>
      </c>
      <c r="D662" s="340">
        <v>70001</v>
      </c>
      <c r="E662" s="342" t="s">
        <v>255</v>
      </c>
      <c r="F662" s="342" t="s">
        <v>116</v>
      </c>
      <c r="G662" s="342" t="s">
        <v>116</v>
      </c>
      <c r="H662" s="403"/>
    </row>
    <row r="663" spans="1:8">
      <c r="A663" s="340">
        <v>70001</v>
      </c>
      <c r="B663" s="341" t="s">
        <v>648</v>
      </c>
      <c r="C663" s="342">
        <f>_xlfn.XLOOKUP(E663,holds!B:B,holds!O:O)+IF('sets &amp; selections'!N22&gt;0,'sets &amp; selections'!N22,0)</f>
        <v>0</v>
      </c>
      <c r="D663" s="340">
        <v>70001</v>
      </c>
      <c r="E663" s="342" t="s">
        <v>247</v>
      </c>
      <c r="F663" s="342" t="s">
        <v>116</v>
      </c>
      <c r="G663" s="342" t="s">
        <v>116</v>
      </c>
      <c r="H663" s="403"/>
    </row>
    <row r="664" spans="1:8">
      <c r="A664" s="340">
        <v>70001</v>
      </c>
      <c r="B664" s="341" t="s">
        <v>649</v>
      </c>
      <c r="C664" s="342">
        <f>_xlfn.XLOOKUP(E664,holds!B:B,holds!O:O)+IF('sets &amp; selections'!N22&gt;0,'sets &amp; selections'!N22,0)</f>
        <v>0</v>
      </c>
      <c r="D664" s="340">
        <v>70001</v>
      </c>
      <c r="E664" s="342" t="s">
        <v>241</v>
      </c>
      <c r="F664" s="342" t="s">
        <v>116</v>
      </c>
      <c r="G664" s="342" t="s">
        <v>116</v>
      </c>
      <c r="H664" s="403"/>
    </row>
    <row r="665" spans="1:8">
      <c r="A665" s="340">
        <v>70001</v>
      </c>
      <c r="B665" s="341" t="s">
        <v>650</v>
      </c>
      <c r="C665" s="342">
        <f>_xlfn.XLOOKUP(E665,holds!B:B,holds!O:O)+IF('sets &amp; selections'!N22&gt;0+'sets &amp; selections'!N13&gt;0,'sets &amp; selections'!N22+'sets &amp; selections'!N13,0)</f>
        <v>0</v>
      </c>
      <c r="D665" s="340">
        <v>70001</v>
      </c>
      <c r="E665" s="342" t="s">
        <v>233</v>
      </c>
      <c r="F665" s="342" t="s">
        <v>116</v>
      </c>
      <c r="G665" s="342" t="s">
        <v>116</v>
      </c>
      <c r="H665" s="403"/>
    </row>
    <row r="666" spans="1:8">
      <c r="A666" s="340">
        <v>70001</v>
      </c>
      <c r="B666" s="341" t="s">
        <v>651</v>
      </c>
      <c r="C666" s="342">
        <f>_xlfn.XLOOKUP(E666,holds!B:B,holds!O:O)+IF('sets &amp; selections'!N22&gt;0+'sets &amp; selections'!N13&gt;0,'sets &amp; selections'!N22+'sets &amp; selections'!N13,0)</f>
        <v>0</v>
      </c>
      <c r="D666" s="340">
        <v>70001</v>
      </c>
      <c r="E666" s="342" t="s">
        <v>227</v>
      </c>
      <c r="F666" s="342" t="s">
        <v>116</v>
      </c>
      <c r="G666" s="342" t="s">
        <v>116</v>
      </c>
      <c r="H666" s="403"/>
    </row>
    <row r="667" spans="1:8">
      <c r="A667" s="340">
        <v>70001</v>
      </c>
      <c r="B667" s="341" t="s">
        <v>652</v>
      </c>
      <c r="C667" s="342">
        <f>_xlfn.XLOOKUP(E667,holds!B:B,holds!O:O)+IF('sets &amp; selections'!N22&gt;0+'sets &amp; selections'!N13&gt;0,'sets &amp; selections'!N22+'sets &amp; selections'!N13,0)</f>
        <v>0</v>
      </c>
      <c r="D667" s="340">
        <v>70001</v>
      </c>
      <c r="E667" s="342" t="s">
        <v>221</v>
      </c>
      <c r="F667" s="342" t="s">
        <v>116</v>
      </c>
      <c r="G667" s="342" t="s">
        <v>116</v>
      </c>
      <c r="H667" s="403"/>
    </row>
    <row r="668" spans="1:8">
      <c r="A668" s="343">
        <v>70001</v>
      </c>
      <c r="B668" s="344" t="s">
        <v>653</v>
      </c>
      <c r="C668" s="345">
        <f>_xlfn.XLOOKUP(E668,holds!B:B,holds!P:P)+IF('sets &amp; selections'!O22&gt;0+'sets &amp; selections'!O15&gt;0+'sets &amp; selections'!O16&gt;0+'sets &amp; selections'!O17&gt;0,'sets &amp; selections'!O22+'sets &amp; selections'!O15+'sets &amp; selections'!O16+'sets &amp; selections'!O17,0)</f>
        <v>0</v>
      </c>
      <c r="D668" s="343">
        <v>70001</v>
      </c>
      <c r="E668" s="345" t="s">
        <v>219</v>
      </c>
      <c r="F668" s="345" t="s">
        <v>35</v>
      </c>
      <c r="G668" s="345" t="s">
        <v>35</v>
      </c>
      <c r="H668" s="403"/>
    </row>
    <row r="669" spans="1:8">
      <c r="A669" s="343">
        <v>70001</v>
      </c>
      <c r="B669" s="344" t="s">
        <v>654</v>
      </c>
      <c r="C669" s="345">
        <f>_xlfn.XLOOKUP(E669,holds!B:B,holds!P:P)+IF('sets &amp; selections'!O22&gt;0+'sets &amp; selections'!O15&gt;0+'sets &amp; selections'!O17&gt;0,'sets &amp; selections'!O22+'sets &amp; selections'!O15+'sets &amp; selections'!O17,0)</f>
        <v>0</v>
      </c>
      <c r="D669" s="343">
        <v>70001</v>
      </c>
      <c r="E669" s="345" t="s">
        <v>223</v>
      </c>
      <c r="F669" s="345" t="s">
        <v>35</v>
      </c>
      <c r="G669" s="345" t="s">
        <v>35</v>
      </c>
      <c r="H669" s="403"/>
    </row>
    <row r="670" spans="1:8">
      <c r="A670" s="343">
        <v>70001</v>
      </c>
      <c r="B670" s="344" t="s">
        <v>655</v>
      </c>
      <c r="C670" s="345">
        <f>_xlfn.XLOOKUP(E670,holds!B:B,holds!P:P)+IF('sets &amp; selections'!O22&gt;0+'sets &amp; selections'!O12&gt;0+'sets &amp; selections'!O17&gt;0,'sets &amp; selections'!O22+'sets &amp; selections'!O12+'sets &amp; selections'!O17,0)</f>
        <v>0</v>
      </c>
      <c r="D670" s="343">
        <v>70001</v>
      </c>
      <c r="E670" s="345" t="s">
        <v>225</v>
      </c>
      <c r="F670" s="345" t="s">
        <v>35</v>
      </c>
      <c r="G670" s="345" t="s">
        <v>35</v>
      </c>
      <c r="H670" s="403"/>
    </row>
    <row r="671" spans="1:8">
      <c r="A671" s="343">
        <v>70001</v>
      </c>
      <c r="B671" s="344" t="s">
        <v>656</v>
      </c>
      <c r="C671" s="345">
        <f>_xlfn.XLOOKUP(E671,holds!B:B,holds!P:P)+IF('sets &amp; selections'!O22&gt;0+'sets &amp; selections'!O16&gt;0,'sets &amp; selections'!O22+'sets &amp; selections'!O16,0)</f>
        <v>0</v>
      </c>
      <c r="D671" s="343">
        <v>70001</v>
      </c>
      <c r="E671" s="345" t="s">
        <v>229</v>
      </c>
      <c r="F671" s="345" t="s">
        <v>35</v>
      </c>
      <c r="G671" s="345" t="s">
        <v>35</v>
      </c>
      <c r="H671" s="403"/>
    </row>
    <row r="672" spans="1:8">
      <c r="A672" s="343">
        <v>70001</v>
      </c>
      <c r="B672" s="344" t="s">
        <v>657</v>
      </c>
      <c r="C672" s="345">
        <f>_xlfn.XLOOKUP(E672,holds!B:B,holds!P:P)+IF('sets &amp; selections'!O22&gt;0+'sets &amp; selections'!O16&gt;0,'sets &amp; selections'!O22+'sets &amp; selections'!O16,0)</f>
        <v>0</v>
      </c>
      <c r="D672" s="343">
        <v>70001</v>
      </c>
      <c r="E672" s="345" t="s">
        <v>231</v>
      </c>
      <c r="F672" s="345" t="s">
        <v>35</v>
      </c>
      <c r="G672" s="345" t="s">
        <v>35</v>
      </c>
      <c r="H672" s="403"/>
    </row>
    <row r="673" spans="1:8">
      <c r="A673" s="343">
        <v>70001</v>
      </c>
      <c r="B673" s="344" t="s">
        <v>658</v>
      </c>
      <c r="C673" s="345">
        <f>_xlfn.XLOOKUP(E673,holds!B:B,holds!P:P)+IF('sets &amp; selections'!O22&gt;0,'sets &amp; selections'!O22,0)</f>
        <v>0</v>
      </c>
      <c r="D673" s="343">
        <v>70001</v>
      </c>
      <c r="E673" s="345" t="s">
        <v>235</v>
      </c>
      <c r="F673" s="345" t="s">
        <v>35</v>
      </c>
      <c r="G673" s="345" t="s">
        <v>35</v>
      </c>
      <c r="H673" s="403"/>
    </row>
    <row r="674" spans="1:8">
      <c r="A674" s="343">
        <v>70001</v>
      </c>
      <c r="B674" s="344" t="s">
        <v>659</v>
      </c>
      <c r="C674" s="345">
        <f>_xlfn.XLOOKUP(E674,holds!B:B,holds!P:P)+IF('sets &amp; selections'!O22&gt;0+'sets &amp; selections'!O12&gt;0+'sets &amp; selections'!O17&gt;0,'sets &amp; selections'!O22+'sets &amp; selections'!O12+'sets &amp; selections'!O17,0)</f>
        <v>0</v>
      </c>
      <c r="D674" s="343">
        <v>70001</v>
      </c>
      <c r="E674" s="345" t="s">
        <v>237</v>
      </c>
      <c r="F674" s="345" t="s">
        <v>35</v>
      </c>
      <c r="G674" s="345" t="s">
        <v>35</v>
      </c>
      <c r="H674" s="403"/>
    </row>
    <row r="675" spans="1:8">
      <c r="A675" s="343">
        <v>70001</v>
      </c>
      <c r="B675" s="344" t="s">
        <v>660</v>
      </c>
      <c r="C675" s="345">
        <f>_xlfn.XLOOKUP(E675,holds!B:B,holds!P:P)+IF('sets &amp; selections'!O22&gt;0+'sets &amp; selections'!O17&gt;0,'sets &amp; selections'!O22+'sets &amp; selections'!O17,0)</f>
        <v>0</v>
      </c>
      <c r="D675" s="343">
        <v>70001</v>
      </c>
      <c r="E675" s="345" t="s">
        <v>239</v>
      </c>
      <c r="F675" s="345" t="s">
        <v>35</v>
      </c>
      <c r="G675" s="345" t="s">
        <v>35</v>
      </c>
      <c r="H675" s="403"/>
    </row>
    <row r="676" spans="1:8">
      <c r="A676" s="343">
        <v>70001</v>
      </c>
      <c r="B676" s="344" t="s">
        <v>661</v>
      </c>
      <c r="C676" s="345">
        <f>_xlfn.XLOOKUP(E676,holds!B:B,holds!P:P)+IF('sets &amp; selections'!O22&gt;0+'sets &amp; selections'!O15&gt;0+'sets &amp; selections'!O16&gt;0,'sets &amp; selections'!O22+'sets &amp; selections'!O15+'sets &amp; selections'!O16,0)</f>
        <v>0</v>
      </c>
      <c r="D676" s="343">
        <v>70001</v>
      </c>
      <c r="E676" s="345" t="s">
        <v>243</v>
      </c>
      <c r="F676" s="345" t="s">
        <v>35</v>
      </c>
      <c r="G676" s="345" t="s">
        <v>35</v>
      </c>
      <c r="H676" s="403"/>
    </row>
    <row r="677" spans="1:8">
      <c r="A677" s="343">
        <v>70001</v>
      </c>
      <c r="B677" s="344" t="s">
        <v>662</v>
      </c>
      <c r="C677" s="345">
        <f>_xlfn.XLOOKUP(E677,holds!B:B,holds!P:P)+IF('sets &amp; selections'!O22&gt;0+'sets &amp; selections'!O16&gt;0,'sets &amp; selections'!O22+'sets &amp; selections'!O16,0)</f>
        <v>0</v>
      </c>
      <c r="D677" s="343">
        <v>70001</v>
      </c>
      <c r="E677" s="345" t="s">
        <v>245</v>
      </c>
      <c r="F677" s="345" t="s">
        <v>35</v>
      </c>
      <c r="G677" s="345" t="s">
        <v>35</v>
      </c>
      <c r="H677" s="403"/>
    </row>
    <row r="678" spans="1:8">
      <c r="A678" s="343">
        <v>70001</v>
      </c>
      <c r="B678" s="344" t="s">
        <v>663</v>
      </c>
      <c r="C678" s="345">
        <f>_xlfn.XLOOKUP(E678,holds!B:B,holds!P:P)+IF('sets &amp; selections'!O22&gt;0+'sets &amp; selections'!O17&gt;0,'sets &amp; selections'!O22+'sets &amp; selections'!O17,0)</f>
        <v>0</v>
      </c>
      <c r="D678" s="343">
        <v>70001</v>
      </c>
      <c r="E678" s="345" t="s">
        <v>249</v>
      </c>
      <c r="F678" s="345" t="s">
        <v>35</v>
      </c>
      <c r="G678" s="345" t="s">
        <v>35</v>
      </c>
      <c r="H678" s="403"/>
    </row>
    <row r="679" spans="1:8">
      <c r="A679" s="343">
        <v>70001</v>
      </c>
      <c r="B679" s="344" t="s">
        <v>664</v>
      </c>
      <c r="C679" s="345">
        <f>_xlfn.XLOOKUP(E679,holds!B:B,holds!P:P)+IF('sets &amp; selections'!O22&gt;0+'sets &amp; selections'!O12&gt;0+'sets &amp; selections'!O17&gt;0,'sets &amp; selections'!O22+'sets &amp; selections'!O12+'sets &amp; selections'!O17,0)</f>
        <v>0</v>
      </c>
      <c r="D679" s="343">
        <v>70001</v>
      </c>
      <c r="E679" s="345" t="s">
        <v>251</v>
      </c>
      <c r="F679" s="345" t="s">
        <v>35</v>
      </c>
      <c r="G679" s="345" t="s">
        <v>35</v>
      </c>
      <c r="H679" s="403"/>
    </row>
    <row r="680" spans="1:8">
      <c r="A680" s="343">
        <v>70001</v>
      </c>
      <c r="B680" s="344" t="s">
        <v>665</v>
      </c>
      <c r="C680" s="345">
        <f>_xlfn.XLOOKUP(E680,holds!B:B,holds!P:P)+IF('sets &amp; selections'!O22&gt;0+'sets &amp; selections'!O13&gt;0+'sets &amp; selections'!O16&gt;0,'sets &amp; selections'!O22+'sets &amp; selections'!O13+'sets &amp; selections'!O16,0)</f>
        <v>0</v>
      </c>
      <c r="D680" s="343">
        <v>70001</v>
      </c>
      <c r="E680" s="345" t="s">
        <v>253</v>
      </c>
      <c r="F680" s="345" t="s">
        <v>35</v>
      </c>
      <c r="G680" s="345" t="s">
        <v>35</v>
      </c>
      <c r="H680" s="403"/>
    </row>
    <row r="681" spans="1:8">
      <c r="A681" s="343">
        <v>70001</v>
      </c>
      <c r="B681" s="344" t="s">
        <v>666</v>
      </c>
      <c r="C681" s="345">
        <f>_xlfn.XLOOKUP(E681,holds!B:B,holds!P:P)+IF('sets &amp; selections'!O22&gt;0+'sets &amp; selections'!O15&gt;0+'sets &amp; selections'!O14&gt;0+'sets &amp; selections'!O17&gt;0,'sets &amp; selections'!O22+'sets &amp; selections'!O15+'sets &amp; selections'!O14+'sets &amp; selections'!O17,0)</f>
        <v>0</v>
      </c>
      <c r="D681" s="343">
        <v>70001</v>
      </c>
      <c r="E681" s="345" t="s">
        <v>257</v>
      </c>
      <c r="F681" s="345" t="s">
        <v>35</v>
      </c>
      <c r="G681" s="345" t="s">
        <v>35</v>
      </c>
      <c r="H681" s="403"/>
    </row>
    <row r="682" spans="1:8">
      <c r="A682" s="343">
        <v>70001</v>
      </c>
      <c r="B682" s="344" t="s">
        <v>667</v>
      </c>
      <c r="C682" s="345">
        <f>_xlfn.XLOOKUP(E682,holds!B:B,holds!P:P)+IF('sets &amp; selections'!O22&gt;0+'sets &amp; selections'!O14&gt;0,'sets &amp; selections'!O22+'sets &amp; selections'!O14,0)</f>
        <v>0</v>
      </c>
      <c r="D682" s="343">
        <v>70001</v>
      </c>
      <c r="E682" s="345" t="s">
        <v>255</v>
      </c>
      <c r="F682" s="345" t="s">
        <v>35</v>
      </c>
      <c r="G682" s="345" t="s">
        <v>35</v>
      </c>
      <c r="H682" s="403"/>
    </row>
    <row r="683" spans="1:8">
      <c r="A683" s="343">
        <v>70001</v>
      </c>
      <c r="B683" s="344" t="s">
        <v>668</v>
      </c>
      <c r="C683" s="345">
        <f>_xlfn.XLOOKUP(E683,holds!B:B,holds!P:P)+IF('sets &amp; selections'!O22&gt;0,'sets &amp; selections'!O22,0)</f>
        <v>0</v>
      </c>
      <c r="D683" s="343">
        <v>70001</v>
      </c>
      <c r="E683" s="345" t="s">
        <v>247</v>
      </c>
      <c r="F683" s="345" t="s">
        <v>35</v>
      </c>
      <c r="G683" s="345" t="s">
        <v>35</v>
      </c>
      <c r="H683" s="403"/>
    </row>
    <row r="684" spans="1:8">
      <c r="A684" s="343">
        <v>70001</v>
      </c>
      <c r="B684" s="344" t="s">
        <v>669</v>
      </c>
      <c r="C684" s="345">
        <f>_xlfn.XLOOKUP(E684,holds!B:B,holds!P:P)+IF('sets &amp; selections'!O22&gt;0,'sets &amp; selections'!O22,0)</f>
        <v>0</v>
      </c>
      <c r="D684" s="343">
        <v>70001</v>
      </c>
      <c r="E684" s="345" t="s">
        <v>241</v>
      </c>
      <c r="F684" s="345" t="s">
        <v>35</v>
      </c>
      <c r="G684" s="345" t="s">
        <v>35</v>
      </c>
      <c r="H684" s="403"/>
    </row>
    <row r="685" spans="1:8">
      <c r="A685" s="343">
        <v>70001</v>
      </c>
      <c r="B685" s="344" t="s">
        <v>670</v>
      </c>
      <c r="C685" s="345">
        <f>_xlfn.XLOOKUP(E685,holds!B:B,holds!P:P)+IF('sets &amp; selections'!O22&gt;0+'sets &amp; selections'!O13&gt;0,'sets &amp; selections'!O22+'sets &amp; selections'!O13,0)</f>
        <v>0</v>
      </c>
      <c r="D685" s="343">
        <v>70001</v>
      </c>
      <c r="E685" s="345" t="s">
        <v>233</v>
      </c>
      <c r="F685" s="345" t="s">
        <v>35</v>
      </c>
      <c r="G685" s="345" t="s">
        <v>35</v>
      </c>
      <c r="H685" s="403"/>
    </row>
    <row r="686" spans="1:8">
      <c r="A686" s="343">
        <v>70001</v>
      </c>
      <c r="B686" s="344" t="s">
        <v>671</v>
      </c>
      <c r="C686" s="345">
        <f>_xlfn.XLOOKUP(E686,holds!B:B,holds!P:P)+IF('sets &amp; selections'!O22&gt;0+'sets &amp; selections'!O13&gt;0,'sets &amp; selections'!O22+'sets &amp; selections'!O13,0)</f>
        <v>0</v>
      </c>
      <c r="D686" s="343">
        <v>70001</v>
      </c>
      <c r="E686" s="345" t="s">
        <v>227</v>
      </c>
      <c r="F686" s="345" t="s">
        <v>35</v>
      </c>
      <c r="G686" s="345" t="s">
        <v>35</v>
      </c>
      <c r="H686" s="403"/>
    </row>
    <row r="687" spans="1:8">
      <c r="A687" s="343">
        <v>70001</v>
      </c>
      <c r="B687" s="344" t="s">
        <v>672</v>
      </c>
      <c r="C687" s="345">
        <f>_xlfn.XLOOKUP(E687,holds!B:B,holds!P:P)+IF('sets &amp; selections'!O22&gt;0+'sets &amp; selections'!O13&gt;0,'sets &amp; selections'!O22+'sets &amp; selections'!O13,0)</f>
        <v>0</v>
      </c>
      <c r="D687" s="343">
        <v>70001</v>
      </c>
      <c r="E687" s="345" t="s">
        <v>221</v>
      </c>
      <c r="F687" s="345" t="s">
        <v>35</v>
      </c>
      <c r="G687" s="345" t="s">
        <v>35</v>
      </c>
      <c r="H687" s="403"/>
    </row>
    <row r="688" spans="1:8">
      <c r="A688" s="346">
        <v>70001</v>
      </c>
      <c r="B688" s="347" t="s">
        <v>673</v>
      </c>
      <c r="C688" s="348">
        <f>_xlfn.XLOOKUP(E688,holds!B:B,holds!Q:Q)+IF('sets &amp; selections'!P22&gt;0+'sets &amp; selections'!P15&gt;0+'sets &amp; selections'!P16&gt;0+'sets &amp; selections'!P17&gt;0,'sets &amp; selections'!P22+'sets &amp; selections'!P15+'sets &amp; selections'!P16+'sets &amp; selections'!P17,0)</f>
        <v>0</v>
      </c>
      <c r="D688" s="346">
        <v>70001</v>
      </c>
      <c r="E688" s="348" t="s">
        <v>219</v>
      </c>
      <c r="F688" s="348" t="s">
        <v>117</v>
      </c>
      <c r="G688" s="348" t="s">
        <v>117</v>
      </c>
      <c r="H688" s="403"/>
    </row>
    <row r="689" spans="1:8">
      <c r="A689" s="346">
        <v>70001</v>
      </c>
      <c r="B689" s="347" t="s">
        <v>674</v>
      </c>
      <c r="C689" s="348">
        <f>_xlfn.XLOOKUP(E689,holds!B:B,holds!Q:Q)+IF('sets &amp; selections'!P22&gt;0+'sets &amp; selections'!P15&gt;0+'sets &amp; selections'!P17&gt;0,'sets &amp; selections'!P22+'sets &amp; selections'!P15+'sets &amp; selections'!P17,0)</f>
        <v>0</v>
      </c>
      <c r="D689" s="346">
        <v>70001</v>
      </c>
      <c r="E689" s="348" t="s">
        <v>223</v>
      </c>
      <c r="F689" s="348" t="s">
        <v>117</v>
      </c>
      <c r="G689" s="348" t="s">
        <v>117</v>
      </c>
      <c r="H689" s="403"/>
    </row>
    <row r="690" spans="1:8">
      <c r="A690" s="346">
        <v>70001</v>
      </c>
      <c r="B690" s="347" t="s">
        <v>675</v>
      </c>
      <c r="C690" s="348">
        <f>_xlfn.XLOOKUP(E690,holds!B:B,holds!Q:Q)+IF('sets &amp; selections'!P22&gt;0+'sets &amp; selections'!P12&gt;0+'sets &amp; selections'!P17&gt;0,'sets &amp; selections'!P22+'sets &amp; selections'!P12+'sets &amp; selections'!P17,0)</f>
        <v>0</v>
      </c>
      <c r="D690" s="346">
        <v>70001</v>
      </c>
      <c r="E690" s="348" t="s">
        <v>225</v>
      </c>
      <c r="F690" s="348" t="s">
        <v>117</v>
      </c>
      <c r="G690" s="348" t="s">
        <v>117</v>
      </c>
      <c r="H690" s="403"/>
    </row>
    <row r="691" spans="1:8">
      <c r="A691" s="346">
        <v>70001</v>
      </c>
      <c r="B691" s="347" t="s">
        <v>676</v>
      </c>
      <c r="C691" s="348">
        <f>_xlfn.XLOOKUP(E691,holds!B:B,holds!Q:Q)+IF('sets &amp; selections'!P22&gt;0+'sets &amp; selections'!P16&gt;0,'sets &amp; selections'!P22+'sets &amp; selections'!P16,0)</f>
        <v>0</v>
      </c>
      <c r="D691" s="346">
        <v>70001</v>
      </c>
      <c r="E691" s="348" t="s">
        <v>229</v>
      </c>
      <c r="F691" s="348" t="s">
        <v>117</v>
      </c>
      <c r="G691" s="348" t="s">
        <v>117</v>
      </c>
      <c r="H691" s="403"/>
    </row>
    <row r="692" spans="1:8">
      <c r="A692" s="346">
        <v>70001</v>
      </c>
      <c r="B692" s="347" t="s">
        <v>677</v>
      </c>
      <c r="C692" s="348">
        <f>_xlfn.XLOOKUP(E692,holds!B:B,holds!Q:Q)+IF('sets &amp; selections'!P22&gt;0+'sets &amp; selections'!P16&gt;0,'sets &amp; selections'!P22+'sets &amp; selections'!P16,0)</f>
        <v>0</v>
      </c>
      <c r="D692" s="346">
        <v>70001</v>
      </c>
      <c r="E692" s="348" t="s">
        <v>231</v>
      </c>
      <c r="F692" s="348" t="s">
        <v>117</v>
      </c>
      <c r="G692" s="348" t="s">
        <v>117</v>
      </c>
      <c r="H692" s="403"/>
    </row>
    <row r="693" spans="1:8">
      <c r="A693" s="346">
        <v>70001</v>
      </c>
      <c r="B693" s="347" t="s">
        <v>678</v>
      </c>
      <c r="C693" s="348">
        <f>_xlfn.XLOOKUP(E693,holds!B:B,holds!Q:Q)+IF('sets &amp; selections'!P22&gt;0,'sets &amp; selections'!P22,0)</f>
        <v>0</v>
      </c>
      <c r="D693" s="346">
        <v>70001</v>
      </c>
      <c r="E693" s="348" t="s">
        <v>235</v>
      </c>
      <c r="F693" s="348" t="s">
        <v>117</v>
      </c>
      <c r="G693" s="348" t="s">
        <v>117</v>
      </c>
      <c r="H693" s="403"/>
    </row>
    <row r="694" spans="1:8">
      <c r="A694" s="346">
        <v>70001</v>
      </c>
      <c r="B694" s="347" t="s">
        <v>679</v>
      </c>
      <c r="C694" s="348">
        <f>_xlfn.XLOOKUP(E694,holds!B:B,holds!Q:Q)+IF('sets &amp; selections'!P22&gt;0+'sets &amp; selections'!P12&gt;0+'sets &amp; selections'!P17&gt;0,'sets &amp; selections'!P22+'sets &amp; selections'!P12+'sets &amp; selections'!P17,0)</f>
        <v>0</v>
      </c>
      <c r="D694" s="346">
        <v>70001</v>
      </c>
      <c r="E694" s="348" t="s">
        <v>237</v>
      </c>
      <c r="F694" s="348" t="s">
        <v>117</v>
      </c>
      <c r="G694" s="348" t="s">
        <v>117</v>
      </c>
      <c r="H694" s="403"/>
    </row>
    <row r="695" spans="1:8">
      <c r="A695" s="346">
        <v>70001</v>
      </c>
      <c r="B695" s="347" t="s">
        <v>680</v>
      </c>
      <c r="C695" s="348">
        <f>_xlfn.XLOOKUP(E695,holds!B:B,holds!Q:Q)+IF('sets &amp; selections'!P22&gt;0+'sets &amp; selections'!P17&gt;0,'sets &amp; selections'!P22+'sets &amp; selections'!P17,0)</f>
        <v>0</v>
      </c>
      <c r="D695" s="346">
        <v>70001</v>
      </c>
      <c r="E695" s="348" t="s">
        <v>239</v>
      </c>
      <c r="F695" s="348" t="s">
        <v>117</v>
      </c>
      <c r="G695" s="348" t="s">
        <v>117</v>
      </c>
      <c r="H695" s="403"/>
    </row>
    <row r="696" spans="1:8">
      <c r="A696" s="346">
        <v>70001</v>
      </c>
      <c r="B696" s="347" t="s">
        <v>681</v>
      </c>
      <c r="C696" s="348">
        <f>_xlfn.XLOOKUP(E696,holds!B:B,holds!Q:Q)+IF('sets &amp; selections'!P22&gt;0+'sets &amp; selections'!P15&gt;0+'sets &amp; selections'!P16&gt;0,'sets &amp; selections'!P22+'sets &amp; selections'!P15+'sets &amp; selections'!P16,0)</f>
        <v>0</v>
      </c>
      <c r="D696" s="346">
        <v>70001</v>
      </c>
      <c r="E696" s="348" t="s">
        <v>243</v>
      </c>
      <c r="F696" s="348" t="s">
        <v>117</v>
      </c>
      <c r="G696" s="348" t="s">
        <v>117</v>
      </c>
      <c r="H696" s="403"/>
    </row>
    <row r="697" spans="1:8">
      <c r="A697" s="346">
        <v>70001</v>
      </c>
      <c r="B697" s="347" t="s">
        <v>682</v>
      </c>
      <c r="C697" s="348">
        <f>_xlfn.XLOOKUP(E697,holds!B:B,holds!Q:Q)+IF('sets &amp; selections'!P22&gt;0+'sets &amp; selections'!P16&gt;0,'sets &amp; selections'!P22+'sets &amp; selections'!P16,0)</f>
        <v>0</v>
      </c>
      <c r="D697" s="346">
        <v>70001</v>
      </c>
      <c r="E697" s="348" t="s">
        <v>245</v>
      </c>
      <c r="F697" s="348" t="s">
        <v>117</v>
      </c>
      <c r="G697" s="348" t="s">
        <v>117</v>
      </c>
      <c r="H697" s="403"/>
    </row>
    <row r="698" spans="1:8">
      <c r="A698" s="346">
        <v>70001</v>
      </c>
      <c r="B698" s="347" t="s">
        <v>683</v>
      </c>
      <c r="C698" s="348">
        <f>_xlfn.XLOOKUP(E698,holds!B:B,holds!Q:Q)+IF('sets &amp; selections'!P22&gt;0+'sets &amp; selections'!P17&gt;0,'sets &amp; selections'!P22+'sets &amp; selections'!P17,0)</f>
        <v>0</v>
      </c>
      <c r="D698" s="346">
        <v>70001</v>
      </c>
      <c r="E698" s="348" t="s">
        <v>249</v>
      </c>
      <c r="F698" s="348" t="s">
        <v>117</v>
      </c>
      <c r="G698" s="348" t="s">
        <v>117</v>
      </c>
      <c r="H698" s="403"/>
    </row>
    <row r="699" spans="1:8">
      <c r="A699" s="346">
        <v>70001</v>
      </c>
      <c r="B699" s="347" t="s">
        <v>684</v>
      </c>
      <c r="C699" s="348">
        <f>_xlfn.XLOOKUP(E699,holds!B:B,holds!Q:Q)+IF('sets &amp; selections'!P22&gt;0+'sets &amp; selections'!P12&gt;0+'sets &amp; selections'!P17&gt;0,'sets &amp; selections'!P22+'sets &amp; selections'!P12+'sets &amp; selections'!P17,0)</f>
        <v>0</v>
      </c>
      <c r="D699" s="346">
        <v>70001</v>
      </c>
      <c r="E699" s="348" t="s">
        <v>251</v>
      </c>
      <c r="F699" s="348" t="s">
        <v>117</v>
      </c>
      <c r="G699" s="348" t="s">
        <v>117</v>
      </c>
      <c r="H699" s="403"/>
    </row>
    <row r="700" spans="1:8">
      <c r="A700" s="346">
        <v>70001</v>
      </c>
      <c r="B700" s="347" t="s">
        <v>685</v>
      </c>
      <c r="C700" s="348">
        <f>_xlfn.XLOOKUP(E700,holds!B:B,holds!Q:Q)+IF('sets &amp; selections'!P22&gt;0+'sets &amp; selections'!P13&gt;0+'sets &amp; selections'!P16&gt;0,'sets &amp; selections'!P22+'sets &amp; selections'!P13+'sets &amp; selections'!P16,0)</f>
        <v>0</v>
      </c>
      <c r="D700" s="346">
        <v>70001</v>
      </c>
      <c r="E700" s="348" t="s">
        <v>253</v>
      </c>
      <c r="F700" s="348" t="s">
        <v>117</v>
      </c>
      <c r="G700" s="348" t="s">
        <v>117</v>
      </c>
      <c r="H700" s="403"/>
    </row>
    <row r="701" spans="1:8">
      <c r="A701" s="346">
        <v>70001</v>
      </c>
      <c r="B701" s="347" t="s">
        <v>686</v>
      </c>
      <c r="C701" s="348">
        <f>_xlfn.XLOOKUP(E701,holds!B:B,holds!Q:Q)+IF('sets &amp; selections'!P22&gt;0+'sets &amp; selections'!P15&gt;0+'sets &amp; selections'!P14&gt;0+'sets &amp; selections'!P17&gt;0,'sets &amp; selections'!P22+'sets &amp; selections'!P15+'sets &amp; selections'!P14+'sets &amp; selections'!P17,0)</f>
        <v>0</v>
      </c>
      <c r="D701" s="346">
        <v>70001</v>
      </c>
      <c r="E701" s="348" t="s">
        <v>257</v>
      </c>
      <c r="F701" s="348" t="s">
        <v>117</v>
      </c>
      <c r="G701" s="348" t="s">
        <v>117</v>
      </c>
      <c r="H701" s="403"/>
    </row>
    <row r="702" spans="1:8">
      <c r="A702" s="346">
        <v>70001</v>
      </c>
      <c r="B702" s="347" t="s">
        <v>687</v>
      </c>
      <c r="C702" s="348">
        <f>_xlfn.XLOOKUP(E702,holds!B:B,holds!Q:Q)+IF('sets &amp; selections'!P22&gt;0+'sets &amp; selections'!P14&gt;0,'sets &amp; selections'!P22+'sets &amp; selections'!P14,0)</f>
        <v>0</v>
      </c>
      <c r="D702" s="346">
        <v>70001</v>
      </c>
      <c r="E702" s="348" t="s">
        <v>255</v>
      </c>
      <c r="F702" s="348" t="s">
        <v>117</v>
      </c>
      <c r="G702" s="348" t="s">
        <v>117</v>
      </c>
      <c r="H702" s="403"/>
    </row>
    <row r="703" spans="1:8">
      <c r="A703" s="346">
        <v>70001</v>
      </c>
      <c r="B703" s="347" t="s">
        <v>688</v>
      </c>
      <c r="C703" s="348">
        <f>_xlfn.XLOOKUP(E703,holds!B:B,holds!Q:Q)+IF('sets &amp; selections'!P22&gt;0,'sets &amp; selections'!P22,0)</f>
        <v>0</v>
      </c>
      <c r="D703" s="346">
        <v>70001</v>
      </c>
      <c r="E703" s="348" t="s">
        <v>247</v>
      </c>
      <c r="F703" s="348" t="s">
        <v>117</v>
      </c>
      <c r="G703" s="348" t="s">
        <v>117</v>
      </c>
      <c r="H703" s="403"/>
    </row>
    <row r="704" spans="1:8">
      <c r="A704" s="346">
        <v>70001</v>
      </c>
      <c r="B704" s="347" t="s">
        <v>689</v>
      </c>
      <c r="C704" s="348">
        <f>_xlfn.XLOOKUP(E704,holds!B:B,holds!Q:Q)+IF('sets &amp; selections'!P22&gt;0,'sets &amp; selections'!P22,0)</f>
        <v>0</v>
      </c>
      <c r="D704" s="346">
        <v>70001</v>
      </c>
      <c r="E704" s="348" t="s">
        <v>241</v>
      </c>
      <c r="F704" s="348" t="s">
        <v>117</v>
      </c>
      <c r="G704" s="348" t="s">
        <v>117</v>
      </c>
      <c r="H704" s="403"/>
    </row>
    <row r="705" spans="1:8">
      <c r="A705" s="346">
        <v>70001</v>
      </c>
      <c r="B705" s="347" t="s">
        <v>690</v>
      </c>
      <c r="C705" s="348">
        <f>_xlfn.XLOOKUP(E705,holds!B:B,holds!Q:Q)+IF('sets &amp; selections'!P22&gt;0+'sets &amp; selections'!P13&gt;0,'sets &amp; selections'!P22+'sets &amp; selections'!P13,0)</f>
        <v>0</v>
      </c>
      <c r="D705" s="346">
        <v>70001</v>
      </c>
      <c r="E705" s="348" t="s">
        <v>233</v>
      </c>
      <c r="F705" s="348" t="s">
        <v>117</v>
      </c>
      <c r="G705" s="348" t="s">
        <v>117</v>
      </c>
      <c r="H705" s="403"/>
    </row>
    <row r="706" spans="1:8">
      <c r="A706" s="346">
        <v>70001</v>
      </c>
      <c r="B706" s="347" t="s">
        <v>691</v>
      </c>
      <c r="C706" s="348">
        <f>_xlfn.XLOOKUP(E706,holds!B:B,holds!Q:Q)+IF('sets &amp; selections'!P22&gt;0+'sets &amp; selections'!P13&gt;0,'sets &amp; selections'!P22+'sets &amp; selections'!P13,0)</f>
        <v>0</v>
      </c>
      <c r="D706" s="346">
        <v>70001</v>
      </c>
      <c r="E706" s="348" t="s">
        <v>227</v>
      </c>
      <c r="F706" s="348" t="s">
        <v>117</v>
      </c>
      <c r="G706" s="348" t="s">
        <v>117</v>
      </c>
      <c r="H706" s="403"/>
    </row>
    <row r="707" spans="1:8">
      <c r="A707" s="346">
        <v>70001</v>
      </c>
      <c r="B707" s="347" t="s">
        <v>692</v>
      </c>
      <c r="C707" s="348">
        <f>_xlfn.XLOOKUP(E707,holds!B:B,holds!Q:Q)+IF('sets &amp; selections'!P22&gt;0+'sets &amp; selections'!P13&gt;0,'sets &amp; selections'!P22+'sets &amp; selections'!P13,0)</f>
        <v>0</v>
      </c>
      <c r="D707" s="346">
        <v>70001</v>
      </c>
      <c r="E707" s="348" t="s">
        <v>221</v>
      </c>
      <c r="F707" s="348" t="s">
        <v>117</v>
      </c>
      <c r="G707" s="348" t="s">
        <v>117</v>
      </c>
      <c r="H707" s="403"/>
    </row>
    <row r="708" spans="1:8">
      <c r="A708" s="349">
        <v>70001</v>
      </c>
      <c r="B708" s="350" t="s">
        <v>693</v>
      </c>
      <c r="C708" s="351">
        <f>_xlfn.XLOOKUP(E708,holds!B:B,holds!R:R)+IF('sets &amp; selections'!Q22&gt;0+'sets &amp; selections'!Q15&gt;0+'sets &amp; selections'!Q16&gt;0+'sets &amp; selections'!Q17&gt;0,'sets &amp; selections'!Q22+'sets &amp; selections'!Q15+'sets &amp; selections'!Q16+'sets &amp; selections'!Q17,0)</f>
        <v>0</v>
      </c>
      <c r="D708" s="349">
        <v>70001</v>
      </c>
      <c r="E708" s="351" t="s">
        <v>219</v>
      </c>
      <c r="F708" s="351" t="s">
        <v>118</v>
      </c>
      <c r="G708" s="351" t="s">
        <v>118</v>
      </c>
      <c r="H708" s="403"/>
    </row>
    <row r="709" spans="1:8">
      <c r="A709" s="349">
        <v>70001</v>
      </c>
      <c r="B709" s="350" t="s">
        <v>694</v>
      </c>
      <c r="C709" s="351">
        <f>_xlfn.XLOOKUP(E709,holds!B:B,holds!R:R)+IF('sets &amp; selections'!Q22&gt;0+'sets &amp; selections'!Q15&gt;0+'sets &amp; selections'!Q17&gt;0,'sets &amp; selections'!Q22+'sets &amp; selections'!Q15+'sets &amp; selections'!Q17,0)</f>
        <v>0</v>
      </c>
      <c r="D709" s="349">
        <v>70001</v>
      </c>
      <c r="E709" s="351" t="s">
        <v>223</v>
      </c>
      <c r="F709" s="351" t="s">
        <v>118</v>
      </c>
      <c r="G709" s="351" t="s">
        <v>118</v>
      </c>
      <c r="H709" s="403"/>
    </row>
    <row r="710" spans="1:8">
      <c r="A710" s="349">
        <v>70001</v>
      </c>
      <c r="B710" s="350" t="s">
        <v>695</v>
      </c>
      <c r="C710" s="351">
        <f>_xlfn.XLOOKUP(E710,holds!B:B,holds!R:R)+IF('sets &amp; selections'!Q22&gt;0+'sets &amp; selections'!Q12&gt;0+'sets &amp; selections'!Q17&gt;0,'sets &amp; selections'!Q22+'sets &amp; selections'!Q12+'sets &amp; selections'!Q17,0)</f>
        <v>0</v>
      </c>
      <c r="D710" s="349">
        <v>70001</v>
      </c>
      <c r="E710" s="351" t="s">
        <v>225</v>
      </c>
      <c r="F710" s="351" t="s">
        <v>118</v>
      </c>
      <c r="G710" s="351" t="s">
        <v>118</v>
      </c>
      <c r="H710" s="403"/>
    </row>
    <row r="711" spans="1:8">
      <c r="A711" s="349">
        <v>70001</v>
      </c>
      <c r="B711" s="350" t="s">
        <v>696</v>
      </c>
      <c r="C711" s="351">
        <f>_xlfn.XLOOKUP(E711,holds!B:B,holds!R:R)+IF('sets &amp; selections'!Q22&gt;0+'sets &amp; selections'!Q16&gt;0,'sets &amp; selections'!Q22+'sets &amp; selections'!Q16,0)</f>
        <v>0</v>
      </c>
      <c r="D711" s="349">
        <v>70001</v>
      </c>
      <c r="E711" s="351" t="s">
        <v>229</v>
      </c>
      <c r="F711" s="351" t="s">
        <v>118</v>
      </c>
      <c r="G711" s="351" t="s">
        <v>118</v>
      </c>
      <c r="H711" s="403"/>
    </row>
    <row r="712" spans="1:8">
      <c r="A712" s="349">
        <v>70001</v>
      </c>
      <c r="B712" s="350" t="s">
        <v>697</v>
      </c>
      <c r="C712" s="351">
        <f>_xlfn.XLOOKUP(E712,holds!B:B,holds!R:R)+IF('sets &amp; selections'!Q22&gt;0+'sets &amp; selections'!Q16&gt;0,'sets &amp; selections'!Q22+'sets &amp; selections'!Q16,0)</f>
        <v>0</v>
      </c>
      <c r="D712" s="349">
        <v>70001</v>
      </c>
      <c r="E712" s="351" t="s">
        <v>231</v>
      </c>
      <c r="F712" s="351" t="s">
        <v>118</v>
      </c>
      <c r="G712" s="351" t="s">
        <v>118</v>
      </c>
      <c r="H712" s="403"/>
    </row>
    <row r="713" spans="1:8">
      <c r="A713" s="349">
        <v>70001</v>
      </c>
      <c r="B713" s="350" t="s">
        <v>698</v>
      </c>
      <c r="C713" s="351">
        <f>_xlfn.XLOOKUP(E713,holds!B:B,holds!R:R)+IF('sets &amp; selections'!Q22&gt;0,'sets &amp; selections'!Q22,0)</f>
        <v>0</v>
      </c>
      <c r="D713" s="349">
        <v>70001</v>
      </c>
      <c r="E713" s="351" t="s">
        <v>235</v>
      </c>
      <c r="F713" s="351" t="s">
        <v>118</v>
      </c>
      <c r="G713" s="351" t="s">
        <v>118</v>
      </c>
      <c r="H713" s="403"/>
    </row>
    <row r="714" spans="1:8">
      <c r="A714" s="349">
        <v>70001</v>
      </c>
      <c r="B714" s="350" t="s">
        <v>699</v>
      </c>
      <c r="C714" s="351">
        <f>_xlfn.XLOOKUP(E714,holds!B:B,holds!R:R)+IF('sets &amp; selections'!Q22&gt;0+'sets &amp; selections'!Q12&gt;0+'sets &amp; selections'!Q17&gt;0,'sets &amp; selections'!Q22+'sets &amp; selections'!Q12+'sets &amp; selections'!Q17,0)</f>
        <v>0</v>
      </c>
      <c r="D714" s="349">
        <v>70001</v>
      </c>
      <c r="E714" s="351" t="s">
        <v>237</v>
      </c>
      <c r="F714" s="351" t="s">
        <v>118</v>
      </c>
      <c r="G714" s="351" t="s">
        <v>118</v>
      </c>
      <c r="H714" s="403"/>
    </row>
    <row r="715" spans="1:8">
      <c r="A715" s="349">
        <v>70001</v>
      </c>
      <c r="B715" s="350" t="s">
        <v>700</v>
      </c>
      <c r="C715" s="351">
        <f>_xlfn.XLOOKUP(E715,holds!B:B,holds!R:R)+IF('sets &amp; selections'!Q22&gt;0+'sets &amp; selections'!Q17&gt;0,'sets &amp; selections'!Q22+'sets &amp; selections'!Q17,0)</f>
        <v>0</v>
      </c>
      <c r="D715" s="349">
        <v>70001</v>
      </c>
      <c r="E715" s="351" t="s">
        <v>239</v>
      </c>
      <c r="F715" s="351" t="s">
        <v>118</v>
      </c>
      <c r="G715" s="351" t="s">
        <v>118</v>
      </c>
      <c r="H715" s="403"/>
    </row>
    <row r="716" spans="1:8">
      <c r="A716" s="349">
        <v>70001</v>
      </c>
      <c r="B716" s="350" t="s">
        <v>701</v>
      </c>
      <c r="C716" s="351">
        <f>_xlfn.XLOOKUP(E716,holds!B:B,holds!R:R)+IF('sets &amp; selections'!Q22&gt;0+'sets &amp; selections'!Q15&gt;0+'sets &amp; selections'!Q16&gt;0,'sets &amp; selections'!Q22+'sets &amp; selections'!Q15+'sets &amp; selections'!Q16,0)</f>
        <v>0</v>
      </c>
      <c r="D716" s="349">
        <v>70001</v>
      </c>
      <c r="E716" s="351" t="s">
        <v>243</v>
      </c>
      <c r="F716" s="351" t="s">
        <v>118</v>
      </c>
      <c r="G716" s="351" t="s">
        <v>118</v>
      </c>
      <c r="H716" s="403"/>
    </row>
    <row r="717" spans="1:8">
      <c r="A717" s="349">
        <v>70001</v>
      </c>
      <c r="B717" s="350" t="s">
        <v>702</v>
      </c>
      <c r="C717" s="351">
        <f>_xlfn.XLOOKUP(E717,holds!B:B,holds!R:R)+IF('sets &amp; selections'!Q22&gt;0+'sets &amp; selections'!Q16&gt;0,'sets &amp; selections'!Q22+'sets &amp; selections'!Q16,0)</f>
        <v>0</v>
      </c>
      <c r="D717" s="349">
        <v>70001</v>
      </c>
      <c r="E717" s="351" t="s">
        <v>245</v>
      </c>
      <c r="F717" s="351" t="s">
        <v>118</v>
      </c>
      <c r="G717" s="351" t="s">
        <v>118</v>
      </c>
      <c r="H717" s="403"/>
    </row>
    <row r="718" spans="1:8">
      <c r="A718" s="349">
        <v>70001</v>
      </c>
      <c r="B718" s="350" t="s">
        <v>703</v>
      </c>
      <c r="C718" s="351">
        <f>_xlfn.XLOOKUP(E718,holds!B:B,holds!R:R)+IF('sets &amp; selections'!Q22&gt;0+'sets &amp; selections'!Q17&gt;0,'sets &amp; selections'!Q22+'sets &amp; selections'!Q17,0)</f>
        <v>0</v>
      </c>
      <c r="D718" s="349">
        <v>70001</v>
      </c>
      <c r="E718" s="351" t="s">
        <v>249</v>
      </c>
      <c r="F718" s="351" t="s">
        <v>118</v>
      </c>
      <c r="G718" s="351" t="s">
        <v>118</v>
      </c>
      <c r="H718" s="403"/>
    </row>
    <row r="719" spans="1:8">
      <c r="A719" s="349">
        <v>70001</v>
      </c>
      <c r="B719" s="350" t="s">
        <v>704</v>
      </c>
      <c r="C719" s="351">
        <f>_xlfn.XLOOKUP(E719,holds!B:B,holds!R:R)+IF('sets &amp; selections'!Q22&gt;0+'sets &amp; selections'!Q12&gt;0+'sets &amp; selections'!Q17&gt;0,'sets &amp; selections'!Q22+'sets &amp; selections'!Q12+'sets &amp; selections'!Q17,0)</f>
        <v>0</v>
      </c>
      <c r="D719" s="349">
        <v>70001</v>
      </c>
      <c r="E719" s="351" t="s">
        <v>251</v>
      </c>
      <c r="F719" s="351" t="s">
        <v>118</v>
      </c>
      <c r="G719" s="351" t="s">
        <v>118</v>
      </c>
      <c r="H719" s="403"/>
    </row>
    <row r="720" spans="1:8">
      <c r="A720" s="349">
        <v>70001</v>
      </c>
      <c r="B720" s="350" t="s">
        <v>705</v>
      </c>
      <c r="C720" s="351">
        <f>_xlfn.XLOOKUP(E720,holds!B:B,holds!R:R)+IF('sets &amp; selections'!Q22&gt;0+'sets &amp; selections'!Q13&gt;0+'sets &amp; selections'!Q16&gt;0,'sets &amp; selections'!Q22+'sets &amp; selections'!Q13+'sets &amp; selections'!Q16,0)</f>
        <v>0</v>
      </c>
      <c r="D720" s="349">
        <v>70001</v>
      </c>
      <c r="E720" s="351" t="s">
        <v>253</v>
      </c>
      <c r="F720" s="351" t="s">
        <v>118</v>
      </c>
      <c r="G720" s="351" t="s">
        <v>118</v>
      </c>
      <c r="H720" s="403"/>
    </row>
    <row r="721" spans="1:8">
      <c r="A721" s="349">
        <v>70001</v>
      </c>
      <c r="B721" s="350" t="s">
        <v>706</v>
      </c>
      <c r="C721" s="351">
        <f>_xlfn.XLOOKUP(E721,holds!B:B,holds!R:R)+IF('sets &amp; selections'!Q22&gt;0+'sets &amp; selections'!Q15&gt;0+'sets &amp; selections'!Q14&gt;0+'sets &amp; selections'!Q17&gt;0,'sets &amp; selections'!Q22+'sets &amp; selections'!Q15+'sets &amp; selections'!Q14+'sets &amp; selections'!Q17,0)</f>
        <v>0</v>
      </c>
      <c r="D721" s="349">
        <v>70001</v>
      </c>
      <c r="E721" s="351" t="s">
        <v>257</v>
      </c>
      <c r="F721" s="351" t="s">
        <v>118</v>
      </c>
      <c r="G721" s="351" t="s">
        <v>118</v>
      </c>
      <c r="H721" s="403"/>
    </row>
    <row r="722" spans="1:8">
      <c r="A722" s="349">
        <v>70001</v>
      </c>
      <c r="B722" s="350" t="s">
        <v>707</v>
      </c>
      <c r="C722" s="351">
        <f>_xlfn.XLOOKUP(E722,holds!B:B,holds!R:R)+IF('sets &amp; selections'!Q22&gt;0+'sets &amp; selections'!Q14&gt;0,'sets &amp; selections'!Q22+'sets &amp; selections'!Q14,0)</f>
        <v>0</v>
      </c>
      <c r="D722" s="349">
        <v>70001</v>
      </c>
      <c r="E722" s="351" t="s">
        <v>255</v>
      </c>
      <c r="F722" s="351" t="s">
        <v>118</v>
      </c>
      <c r="G722" s="351" t="s">
        <v>118</v>
      </c>
      <c r="H722" s="403"/>
    </row>
    <row r="723" spans="1:8">
      <c r="A723" s="349">
        <v>70001</v>
      </c>
      <c r="B723" s="350" t="s">
        <v>708</v>
      </c>
      <c r="C723" s="351">
        <f>_xlfn.XLOOKUP(E723,holds!B:B,holds!R:R)+IF('sets &amp; selections'!Q22&gt;0,'sets &amp; selections'!Q22,0)</f>
        <v>0</v>
      </c>
      <c r="D723" s="349">
        <v>70001</v>
      </c>
      <c r="E723" s="351" t="s">
        <v>247</v>
      </c>
      <c r="F723" s="351" t="s">
        <v>118</v>
      </c>
      <c r="G723" s="351" t="s">
        <v>118</v>
      </c>
      <c r="H723" s="403"/>
    </row>
    <row r="724" spans="1:8">
      <c r="A724" s="349">
        <v>70001</v>
      </c>
      <c r="B724" s="350" t="s">
        <v>709</v>
      </c>
      <c r="C724" s="351">
        <f>_xlfn.XLOOKUP(E724,holds!B:B,holds!R:R)+IF('sets &amp; selections'!Q22&gt;0,'sets &amp; selections'!Q22,0)</f>
        <v>0</v>
      </c>
      <c r="D724" s="349">
        <v>70001</v>
      </c>
      <c r="E724" s="351" t="s">
        <v>241</v>
      </c>
      <c r="F724" s="351" t="s">
        <v>118</v>
      </c>
      <c r="G724" s="351" t="s">
        <v>118</v>
      </c>
      <c r="H724" s="403"/>
    </row>
    <row r="725" spans="1:8">
      <c r="A725" s="349">
        <v>70001</v>
      </c>
      <c r="B725" s="350" t="s">
        <v>710</v>
      </c>
      <c r="C725" s="351">
        <f>_xlfn.XLOOKUP(E725,holds!B:B,holds!R:R)+IF('sets &amp; selections'!Q22&gt;0+'sets &amp; selections'!Q13&gt;0,'sets &amp; selections'!Q22+'sets &amp; selections'!Q13,0)</f>
        <v>0</v>
      </c>
      <c r="D725" s="349">
        <v>70001</v>
      </c>
      <c r="E725" s="351" t="s">
        <v>233</v>
      </c>
      <c r="F725" s="351" t="s">
        <v>118</v>
      </c>
      <c r="G725" s="351" t="s">
        <v>118</v>
      </c>
      <c r="H725" s="403"/>
    </row>
    <row r="726" spans="1:8">
      <c r="A726" s="349">
        <v>70001</v>
      </c>
      <c r="B726" s="350" t="s">
        <v>711</v>
      </c>
      <c r="C726" s="351">
        <f>_xlfn.XLOOKUP(E726,holds!B:B,holds!R:R)+IF('sets &amp; selections'!Q22&gt;0+'sets &amp; selections'!Q13&gt;0,'sets &amp; selections'!Q22+'sets &amp; selections'!Q13,0)</f>
        <v>0</v>
      </c>
      <c r="D726" s="349">
        <v>70001</v>
      </c>
      <c r="E726" s="351" t="s">
        <v>227</v>
      </c>
      <c r="F726" s="351" t="s">
        <v>118</v>
      </c>
      <c r="G726" s="351" t="s">
        <v>118</v>
      </c>
      <c r="H726" s="403"/>
    </row>
    <row r="727" spans="1:8">
      <c r="A727" s="349">
        <v>70001</v>
      </c>
      <c r="B727" s="350" t="s">
        <v>712</v>
      </c>
      <c r="C727" s="351">
        <f>_xlfn.XLOOKUP(E727,holds!B:B,holds!R:R)+IF('sets &amp; selections'!Q22&gt;0+'sets &amp; selections'!Q13&gt;0,'sets &amp; selections'!Q22+'sets &amp; selections'!Q13,0)</f>
        <v>0</v>
      </c>
      <c r="D727" s="349">
        <v>70001</v>
      </c>
      <c r="E727" s="351" t="s">
        <v>221</v>
      </c>
      <c r="F727" s="351" t="s">
        <v>118</v>
      </c>
      <c r="G727" s="351" t="s">
        <v>118</v>
      </c>
      <c r="H727" s="403"/>
    </row>
    <row r="728" spans="1:8">
      <c r="A728" s="335">
        <v>70001</v>
      </c>
      <c r="B728" s="355" t="s">
        <v>713</v>
      </c>
      <c r="C728" s="335">
        <f>_xlfn.XLOOKUP(E728,holds!B:B,holds!S:S)+IF('sets &amp; selections'!R22&gt;0+'sets &amp; selections'!R15&gt;0+'sets &amp; selections'!R16&gt;0+'sets &amp; selections'!R17&gt;0,'sets &amp; selections'!R22+'sets &amp; selections'!R15+'sets &amp; selections'!R16+'sets &amp; selections'!R17,0)</f>
        <v>0</v>
      </c>
      <c r="D728" s="335">
        <v>70001</v>
      </c>
      <c r="E728" s="335" t="s">
        <v>219</v>
      </c>
      <c r="F728" s="335" t="s">
        <v>119</v>
      </c>
      <c r="G728" s="335" t="s">
        <v>119</v>
      </c>
      <c r="H728" s="403"/>
    </row>
    <row r="729" spans="1:8">
      <c r="A729" s="335">
        <v>70001</v>
      </c>
      <c r="B729" s="355" t="s">
        <v>714</v>
      </c>
      <c r="C729" s="335">
        <f>_xlfn.XLOOKUP(E729,holds!B:B,holds!S:S)+IF('sets &amp; selections'!R22&gt;0+'sets &amp; selections'!R15&gt;0+'sets &amp; selections'!R17&gt;0,'sets &amp; selections'!R22+'sets &amp; selections'!R15+'sets &amp; selections'!R17,0)</f>
        <v>0</v>
      </c>
      <c r="D729" s="335">
        <v>70001</v>
      </c>
      <c r="E729" s="335" t="s">
        <v>223</v>
      </c>
      <c r="F729" s="335" t="s">
        <v>119</v>
      </c>
      <c r="G729" s="335" t="s">
        <v>119</v>
      </c>
      <c r="H729" s="403"/>
    </row>
    <row r="730" spans="1:8">
      <c r="A730" s="335">
        <v>70001</v>
      </c>
      <c r="B730" s="355" t="s">
        <v>715</v>
      </c>
      <c r="C730" s="335">
        <f>_xlfn.XLOOKUP(E730,holds!B:B,holds!S:S)+IF('sets &amp; selections'!R22&gt;0+'sets &amp; selections'!R12&gt;0+'sets &amp; selections'!R17&gt;0,'sets &amp; selections'!R22+'sets &amp; selections'!R12+'sets &amp; selections'!R17,0)</f>
        <v>0</v>
      </c>
      <c r="D730" s="335">
        <v>70001</v>
      </c>
      <c r="E730" s="335" t="s">
        <v>225</v>
      </c>
      <c r="F730" s="335" t="s">
        <v>119</v>
      </c>
      <c r="G730" s="335" t="s">
        <v>119</v>
      </c>
      <c r="H730" s="403"/>
    </row>
    <row r="731" spans="1:8">
      <c r="A731" s="335">
        <v>70001</v>
      </c>
      <c r="B731" s="355" t="s">
        <v>716</v>
      </c>
      <c r="C731" s="335">
        <f>_xlfn.XLOOKUP(E731,holds!B:B,holds!S:S)+IF('sets &amp; selections'!R22&gt;0+'sets &amp; selections'!R16&gt;0,'sets &amp; selections'!R22+'sets &amp; selections'!R16,0)</f>
        <v>0</v>
      </c>
      <c r="D731" s="335">
        <v>70001</v>
      </c>
      <c r="E731" s="335" t="s">
        <v>229</v>
      </c>
      <c r="F731" s="335" t="s">
        <v>119</v>
      </c>
      <c r="G731" s="335" t="s">
        <v>119</v>
      </c>
      <c r="H731" s="403"/>
    </row>
    <row r="732" spans="1:8">
      <c r="A732" s="335">
        <v>70001</v>
      </c>
      <c r="B732" s="355" t="s">
        <v>717</v>
      </c>
      <c r="C732" s="335">
        <f>_xlfn.XLOOKUP(E732,holds!B:B,holds!S:S)+IF('sets &amp; selections'!R22&gt;0+'sets &amp; selections'!R16&gt;0,'sets &amp; selections'!R22+'sets &amp; selections'!R16,0)</f>
        <v>0</v>
      </c>
      <c r="D732" s="335">
        <v>70001</v>
      </c>
      <c r="E732" s="335" t="s">
        <v>231</v>
      </c>
      <c r="F732" s="335" t="s">
        <v>119</v>
      </c>
      <c r="G732" s="335" t="s">
        <v>119</v>
      </c>
      <c r="H732" s="403"/>
    </row>
    <row r="733" spans="1:8">
      <c r="A733" s="335">
        <v>70001</v>
      </c>
      <c r="B733" s="355" t="s">
        <v>718</v>
      </c>
      <c r="C733" s="335">
        <f>_xlfn.XLOOKUP(E733,holds!B:B,holds!S:S)+IF('sets &amp; selections'!R22&gt;0,'sets &amp; selections'!R22,0)</f>
        <v>0</v>
      </c>
      <c r="D733" s="335">
        <v>70001</v>
      </c>
      <c r="E733" s="335" t="s">
        <v>235</v>
      </c>
      <c r="F733" s="335" t="s">
        <v>119</v>
      </c>
      <c r="G733" s="335" t="s">
        <v>119</v>
      </c>
      <c r="H733" s="403"/>
    </row>
    <row r="734" spans="1:8">
      <c r="A734" s="335">
        <v>70001</v>
      </c>
      <c r="B734" s="355" t="s">
        <v>719</v>
      </c>
      <c r="C734" s="335">
        <f>_xlfn.XLOOKUP(E734,holds!B:B,holds!S:S)+IF('sets &amp; selections'!R22&gt;0+'sets &amp; selections'!R12&gt;0+'sets &amp; selections'!R17&gt;0,'sets &amp; selections'!R22+'sets &amp; selections'!R12+'sets &amp; selections'!R17,0)</f>
        <v>0</v>
      </c>
      <c r="D734" s="335">
        <v>70001</v>
      </c>
      <c r="E734" s="335" t="s">
        <v>237</v>
      </c>
      <c r="F734" s="335" t="s">
        <v>119</v>
      </c>
      <c r="G734" s="335" t="s">
        <v>119</v>
      </c>
      <c r="H734" s="403"/>
    </row>
    <row r="735" spans="1:8">
      <c r="A735" s="335">
        <v>70001</v>
      </c>
      <c r="B735" s="355" t="s">
        <v>720</v>
      </c>
      <c r="C735" s="335">
        <f>_xlfn.XLOOKUP(E735,holds!B:B,holds!S:S)+IF('sets &amp; selections'!R22&gt;0+'sets &amp; selections'!R17&gt;0,'sets &amp; selections'!R22+'sets &amp; selections'!R17,0)</f>
        <v>0</v>
      </c>
      <c r="D735" s="335">
        <v>70001</v>
      </c>
      <c r="E735" s="335" t="s">
        <v>239</v>
      </c>
      <c r="F735" s="335" t="s">
        <v>119</v>
      </c>
      <c r="G735" s="335" t="s">
        <v>119</v>
      </c>
      <c r="H735" s="403"/>
    </row>
    <row r="736" spans="1:8">
      <c r="A736" s="335">
        <v>70001</v>
      </c>
      <c r="B736" s="355" t="s">
        <v>721</v>
      </c>
      <c r="C736" s="335">
        <f>_xlfn.XLOOKUP(E736,holds!B:B,holds!S:S)+IF('sets &amp; selections'!R22&gt;0+'sets &amp; selections'!R15&gt;0+'sets &amp; selections'!R16&gt;0,'sets &amp; selections'!R22+'sets &amp; selections'!R15+'sets &amp; selections'!R16,0)</f>
        <v>0</v>
      </c>
      <c r="D736" s="335">
        <v>70001</v>
      </c>
      <c r="E736" s="335" t="s">
        <v>243</v>
      </c>
      <c r="F736" s="335" t="s">
        <v>119</v>
      </c>
      <c r="G736" s="335" t="s">
        <v>119</v>
      </c>
      <c r="H736" s="403"/>
    </row>
    <row r="737" spans="1:8">
      <c r="A737" s="335">
        <v>70001</v>
      </c>
      <c r="B737" s="355" t="s">
        <v>722</v>
      </c>
      <c r="C737" s="335">
        <f>_xlfn.XLOOKUP(E737,holds!B:B,holds!S:S)+IF('sets &amp; selections'!R22&gt;0+'sets &amp; selections'!R16&gt;0,'sets &amp; selections'!R22+'sets &amp; selections'!R16,0)</f>
        <v>0</v>
      </c>
      <c r="D737" s="335">
        <v>70001</v>
      </c>
      <c r="E737" s="335" t="s">
        <v>245</v>
      </c>
      <c r="F737" s="335" t="s">
        <v>119</v>
      </c>
      <c r="G737" s="335" t="s">
        <v>119</v>
      </c>
      <c r="H737" s="403"/>
    </row>
    <row r="738" spans="1:8">
      <c r="A738" s="335">
        <v>70001</v>
      </c>
      <c r="B738" s="355" t="s">
        <v>723</v>
      </c>
      <c r="C738" s="335">
        <f>_xlfn.XLOOKUP(E738,holds!B:B,holds!S:S)+IF('sets &amp; selections'!R22&gt;0+'sets &amp; selections'!R17&gt;0,'sets &amp; selections'!R22+'sets &amp; selections'!R17,0)</f>
        <v>0</v>
      </c>
      <c r="D738" s="335">
        <v>70001</v>
      </c>
      <c r="E738" s="335" t="s">
        <v>249</v>
      </c>
      <c r="F738" s="335" t="s">
        <v>119</v>
      </c>
      <c r="G738" s="335" t="s">
        <v>119</v>
      </c>
      <c r="H738" s="403"/>
    </row>
    <row r="739" spans="1:8">
      <c r="A739" s="335">
        <v>70001</v>
      </c>
      <c r="B739" s="355" t="s">
        <v>724</v>
      </c>
      <c r="C739" s="335">
        <f>_xlfn.XLOOKUP(E739,holds!B:B,holds!S:S)+IF('sets &amp; selections'!R22&gt;0+'sets &amp; selections'!R12&gt;0+'sets &amp; selections'!R17&gt;0,'sets &amp; selections'!R22+'sets &amp; selections'!R12+'sets &amp; selections'!R17,0)</f>
        <v>0</v>
      </c>
      <c r="D739" s="335">
        <v>70001</v>
      </c>
      <c r="E739" s="335" t="s">
        <v>251</v>
      </c>
      <c r="F739" s="335" t="s">
        <v>119</v>
      </c>
      <c r="G739" s="335" t="s">
        <v>119</v>
      </c>
      <c r="H739" s="403"/>
    </row>
    <row r="740" spans="1:8">
      <c r="A740" s="335">
        <v>70001</v>
      </c>
      <c r="B740" s="355" t="s">
        <v>725</v>
      </c>
      <c r="C740" s="335">
        <f>_xlfn.XLOOKUP(E740,holds!B:B,holds!S:S)+IF('sets &amp; selections'!R22&gt;0+'sets &amp; selections'!R13&gt;0+'sets &amp; selections'!R16&gt;0,'sets &amp; selections'!R22+'sets &amp; selections'!R13+'sets &amp; selections'!R16,0)</f>
        <v>0</v>
      </c>
      <c r="D740" s="335">
        <v>70001</v>
      </c>
      <c r="E740" s="335" t="s">
        <v>253</v>
      </c>
      <c r="F740" s="335" t="s">
        <v>119</v>
      </c>
      <c r="G740" s="335" t="s">
        <v>119</v>
      </c>
      <c r="H740" s="403"/>
    </row>
    <row r="741" spans="1:8">
      <c r="A741" s="335">
        <v>70001</v>
      </c>
      <c r="B741" s="355" t="s">
        <v>726</v>
      </c>
      <c r="C741" s="335">
        <f>_xlfn.XLOOKUP(E741,holds!B:B,holds!S:S)+IF('sets &amp; selections'!R22&gt;0+'sets &amp; selections'!R15&gt;0+'sets &amp; selections'!R14&gt;0+'sets &amp; selections'!R17&gt;0,'sets &amp; selections'!R22+'sets &amp; selections'!R15+'sets &amp; selections'!R14+'sets &amp; selections'!R17,0)</f>
        <v>0</v>
      </c>
      <c r="D741" s="335">
        <v>70001</v>
      </c>
      <c r="E741" s="335" t="s">
        <v>257</v>
      </c>
      <c r="F741" s="335" t="s">
        <v>119</v>
      </c>
      <c r="G741" s="335" t="s">
        <v>119</v>
      </c>
      <c r="H741" s="403"/>
    </row>
    <row r="742" spans="1:8">
      <c r="A742" s="335">
        <v>70001</v>
      </c>
      <c r="B742" s="355" t="s">
        <v>727</v>
      </c>
      <c r="C742" s="335">
        <f>_xlfn.XLOOKUP(E742,holds!B:B,holds!S:S)+IF('sets &amp; selections'!R22&gt;0+'sets &amp; selections'!R14&gt;0,'sets &amp; selections'!R22+'sets &amp; selections'!R14,0)</f>
        <v>0</v>
      </c>
      <c r="D742" s="335">
        <v>70001</v>
      </c>
      <c r="E742" s="335" t="s">
        <v>255</v>
      </c>
      <c r="F742" s="335" t="s">
        <v>119</v>
      </c>
      <c r="G742" s="335" t="s">
        <v>119</v>
      </c>
      <c r="H742" s="403"/>
    </row>
    <row r="743" spans="1:8">
      <c r="A743" s="335">
        <v>70001</v>
      </c>
      <c r="B743" s="355" t="s">
        <v>728</v>
      </c>
      <c r="C743" s="335">
        <f>_xlfn.XLOOKUP(E743,holds!B:B,holds!S:S)+IF('sets &amp; selections'!R22&gt;0,'sets &amp; selections'!R22,0)</f>
        <v>0</v>
      </c>
      <c r="D743" s="335">
        <v>70001</v>
      </c>
      <c r="E743" s="335" t="s">
        <v>247</v>
      </c>
      <c r="F743" s="335" t="s">
        <v>119</v>
      </c>
      <c r="G743" s="335" t="s">
        <v>119</v>
      </c>
      <c r="H743" s="403"/>
    </row>
    <row r="744" spans="1:8">
      <c r="A744" s="335">
        <v>70001</v>
      </c>
      <c r="B744" s="355" t="s">
        <v>729</v>
      </c>
      <c r="C744" s="335">
        <f>_xlfn.XLOOKUP(E744,holds!B:B,holds!S:S)+IF('sets &amp; selections'!R22&gt;0,'sets &amp; selections'!R22,0)</f>
        <v>0</v>
      </c>
      <c r="D744" s="335">
        <v>70001</v>
      </c>
      <c r="E744" s="335" t="s">
        <v>241</v>
      </c>
      <c r="F744" s="335" t="s">
        <v>119</v>
      </c>
      <c r="G744" s="335" t="s">
        <v>119</v>
      </c>
      <c r="H744" s="403"/>
    </row>
    <row r="745" spans="1:8">
      <c r="A745" s="335">
        <v>70001</v>
      </c>
      <c r="B745" s="355" t="s">
        <v>730</v>
      </c>
      <c r="C745" s="335">
        <f>_xlfn.XLOOKUP(E745,holds!B:B,holds!S:S)+IF('sets &amp; selections'!R22&gt;0+'sets &amp; selections'!R13&gt;0,'sets &amp; selections'!R22+'sets &amp; selections'!R13,0)</f>
        <v>0</v>
      </c>
      <c r="D745" s="335">
        <v>70001</v>
      </c>
      <c r="E745" s="335" t="s">
        <v>233</v>
      </c>
      <c r="F745" s="335" t="s">
        <v>119</v>
      </c>
      <c r="G745" s="335" t="s">
        <v>119</v>
      </c>
      <c r="H745" s="403"/>
    </row>
    <row r="746" spans="1:8">
      <c r="A746" s="335">
        <v>70001</v>
      </c>
      <c r="B746" s="355" t="s">
        <v>731</v>
      </c>
      <c r="C746" s="335">
        <f>_xlfn.XLOOKUP(E746,holds!B:B,holds!S:S)+IF('sets &amp; selections'!R22&gt;0+'sets &amp; selections'!R13&gt;0,'sets &amp; selections'!R22+'sets &amp; selections'!R13,0)</f>
        <v>0</v>
      </c>
      <c r="D746" s="335">
        <v>70001</v>
      </c>
      <c r="E746" s="335" t="s">
        <v>227</v>
      </c>
      <c r="F746" s="335" t="s">
        <v>119</v>
      </c>
      <c r="G746" s="335" t="s">
        <v>119</v>
      </c>
      <c r="H746" s="403"/>
    </row>
    <row r="747" spans="1:8">
      <c r="A747" s="335">
        <v>70001</v>
      </c>
      <c r="B747" s="355" t="s">
        <v>732</v>
      </c>
      <c r="C747" s="335">
        <f>_xlfn.XLOOKUP(E747,holds!B:B,holds!S:S)+IF('sets &amp; selections'!R22&gt;0+'sets &amp; selections'!R13&gt;0,'sets &amp; selections'!R22+'sets &amp; selections'!R13,0)</f>
        <v>0</v>
      </c>
      <c r="D747" s="335">
        <v>70001</v>
      </c>
      <c r="E747" s="335" t="s">
        <v>221</v>
      </c>
      <c r="F747" s="335" t="s">
        <v>119</v>
      </c>
      <c r="G747" s="335" t="s">
        <v>119</v>
      </c>
      <c r="H747" s="403"/>
    </row>
    <row r="748" spans="1:8">
      <c r="A748" s="356">
        <v>70001</v>
      </c>
      <c r="B748" s="357" t="s">
        <v>733</v>
      </c>
      <c r="C748" s="96">
        <f>_xlfn.XLOOKUP(E748,holds!B:B,holds!T:T)+IF('sets &amp; selections'!S22&gt;0+'sets &amp; selections'!S15&gt;0+'sets &amp; selections'!S16&gt;0+'sets &amp; selections'!S17&gt;0,'sets &amp; selections'!S22+'sets &amp; selections'!S15+'sets &amp; selections'!S16+'sets &amp; selections'!S17,0)</f>
        <v>0</v>
      </c>
      <c r="D748" s="356">
        <v>70001</v>
      </c>
      <c r="E748" s="96" t="s">
        <v>219</v>
      </c>
      <c r="F748" s="96" t="s">
        <v>120</v>
      </c>
      <c r="G748" s="96" t="s">
        <v>120</v>
      </c>
      <c r="H748" s="403"/>
    </row>
    <row r="749" spans="1:8">
      <c r="A749" s="356">
        <v>70001</v>
      </c>
      <c r="B749" s="357" t="s">
        <v>734</v>
      </c>
      <c r="C749" s="96">
        <f>_xlfn.XLOOKUP(E749,holds!B:B,holds!T:T)+IF('sets &amp; selections'!S22&gt;0+'sets &amp; selections'!S15&gt;0+'sets &amp; selections'!S17&gt;0,'sets &amp; selections'!S22+'sets &amp; selections'!S15+'sets &amp; selections'!S17,0)</f>
        <v>0</v>
      </c>
      <c r="D749" s="356">
        <v>70001</v>
      </c>
      <c r="E749" s="96" t="s">
        <v>223</v>
      </c>
      <c r="F749" s="96" t="s">
        <v>120</v>
      </c>
      <c r="G749" s="96" t="s">
        <v>120</v>
      </c>
      <c r="H749" s="403"/>
    </row>
    <row r="750" spans="1:8">
      <c r="A750" s="356">
        <v>70001</v>
      </c>
      <c r="B750" s="357" t="s">
        <v>735</v>
      </c>
      <c r="C750" s="96">
        <f>_xlfn.XLOOKUP(E750,holds!B:B,holds!T:T)+IF('sets &amp; selections'!S22&gt;0+'sets &amp; selections'!S12&gt;0+'sets &amp; selections'!S17&gt;0,'sets &amp; selections'!S22+'sets &amp; selections'!S12+'sets &amp; selections'!S17,0)</f>
        <v>0</v>
      </c>
      <c r="D750" s="356">
        <v>70001</v>
      </c>
      <c r="E750" s="96" t="s">
        <v>225</v>
      </c>
      <c r="F750" s="96" t="s">
        <v>120</v>
      </c>
      <c r="G750" s="96" t="s">
        <v>120</v>
      </c>
      <c r="H750" s="403"/>
    </row>
    <row r="751" spans="1:8">
      <c r="A751" s="356">
        <v>70001</v>
      </c>
      <c r="B751" s="357" t="s">
        <v>736</v>
      </c>
      <c r="C751" s="96">
        <f>_xlfn.XLOOKUP(E751,holds!B:B,holds!T:T)+IF('sets &amp; selections'!S22&gt;0+'sets &amp; selections'!S16&gt;0,'sets &amp; selections'!S22+'sets &amp; selections'!S16,0)</f>
        <v>0</v>
      </c>
      <c r="D751" s="356">
        <v>70001</v>
      </c>
      <c r="E751" s="96" t="s">
        <v>229</v>
      </c>
      <c r="F751" s="96" t="s">
        <v>120</v>
      </c>
      <c r="G751" s="96" t="s">
        <v>120</v>
      </c>
      <c r="H751" s="403"/>
    </row>
    <row r="752" spans="1:8">
      <c r="A752" s="356">
        <v>70001</v>
      </c>
      <c r="B752" s="357" t="s">
        <v>737</v>
      </c>
      <c r="C752" s="96">
        <f>_xlfn.XLOOKUP(E752,holds!B:B,holds!T:T)+IF('sets &amp; selections'!S22&gt;0+'sets &amp; selections'!S16&gt;0,'sets &amp; selections'!S22+'sets &amp; selections'!S16,0)</f>
        <v>0</v>
      </c>
      <c r="D752" s="356">
        <v>70001</v>
      </c>
      <c r="E752" s="96" t="s">
        <v>231</v>
      </c>
      <c r="F752" s="96" t="s">
        <v>120</v>
      </c>
      <c r="G752" s="96" t="s">
        <v>120</v>
      </c>
      <c r="H752" s="403"/>
    </row>
    <row r="753" spans="1:8">
      <c r="A753" s="356">
        <v>70001</v>
      </c>
      <c r="B753" s="357" t="s">
        <v>738</v>
      </c>
      <c r="C753" s="96">
        <f>_xlfn.XLOOKUP(E753,holds!B:B,holds!T:T)+IF('sets &amp; selections'!S22&gt;0,'sets &amp; selections'!S22,0)</f>
        <v>0</v>
      </c>
      <c r="D753" s="356">
        <v>70001</v>
      </c>
      <c r="E753" s="96" t="s">
        <v>235</v>
      </c>
      <c r="F753" s="96" t="s">
        <v>120</v>
      </c>
      <c r="G753" s="96" t="s">
        <v>120</v>
      </c>
      <c r="H753" s="403"/>
    </row>
    <row r="754" spans="1:8">
      <c r="A754" s="356">
        <v>70001</v>
      </c>
      <c r="B754" s="357" t="s">
        <v>739</v>
      </c>
      <c r="C754" s="96">
        <f>_xlfn.XLOOKUP(E754,holds!B:B,holds!T:T)+IF('sets &amp; selections'!S22&gt;0+'sets &amp; selections'!S12&gt;0+'sets &amp; selections'!S17&gt;0,'sets &amp; selections'!S22+'sets &amp; selections'!S12+'sets &amp; selections'!S17,0)</f>
        <v>0</v>
      </c>
      <c r="D754" s="356">
        <v>70001</v>
      </c>
      <c r="E754" s="96" t="s">
        <v>237</v>
      </c>
      <c r="F754" s="96" t="s">
        <v>120</v>
      </c>
      <c r="G754" s="96" t="s">
        <v>120</v>
      </c>
      <c r="H754" s="403"/>
    </row>
    <row r="755" spans="1:8">
      <c r="A755" s="356">
        <v>70001</v>
      </c>
      <c r="B755" s="357" t="s">
        <v>740</v>
      </c>
      <c r="C755" s="96">
        <f>_xlfn.XLOOKUP(E755,holds!B:B,holds!T:T)+IF('sets &amp; selections'!S22&gt;0+'sets &amp; selections'!S17&gt;0,'sets &amp; selections'!S22+'sets &amp; selections'!S17,0)</f>
        <v>0</v>
      </c>
      <c r="D755" s="356">
        <v>70001</v>
      </c>
      <c r="E755" s="96" t="s">
        <v>239</v>
      </c>
      <c r="F755" s="96" t="s">
        <v>120</v>
      </c>
      <c r="G755" s="96" t="s">
        <v>120</v>
      </c>
      <c r="H755" s="403"/>
    </row>
    <row r="756" spans="1:8">
      <c r="A756" s="356">
        <v>70001</v>
      </c>
      <c r="B756" s="357" t="s">
        <v>741</v>
      </c>
      <c r="C756" s="96">
        <f>_xlfn.XLOOKUP(E756,holds!B:B,holds!T:T)+IF('sets &amp; selections'!S22&gt;0+'sets &amp; selections'!S15&gt;0+'sets &amp; selections'!S16&gt;0,'sets &amp; selections'!S22+'sets &amp; selections'!S15+'sets &amp; selections'!S16,0)</f>
        <v>0</v>
      </c>
      <c r="D756" s="356">
        <v>70001</v>
      </c>
      <c r="E756" s="96" t="s">
        <v>243</v>
      </c>
      <c r="F756" s="96" t="s">
        <v>120</v>
      </c>
      <c r="G756" s="96" t="s">
        <v>120</v>
      </c>
      <c r="H756" s="403"/>
    </row>
    <row r="757" spans="1:8">
      <c r="A757" s="356">
        <v>70001</v>
      </c>
      <c r="B757" s="357" t="s">
        <v>742</v>
      </c>
      <c r="C757" s="96">
        <f>_xlfn.XLOOKUP(E757,holds!B:B,holds!T:T)+IF('sets &amp; selections'!S22&gt;0+'sets &amp; selections'!S16&gt;0,'sets &amp; selections'!S22+'sets &amp; selections'!S16,0)</f>
        <v>0</v>
      </c>
      <c r="D757" s="356">
        <v>70001</v>
      </c>
      <c r="E757" s="96" t="s">
        <v>245</v>
      </c>
      <c r="F757" s="96" t="s">
        <v>120</v>
      </c>
      <c r="G757" s="96" t="s">
        <v>120</v>
      </c>
      <c r="H757" s="403"/>
    </row>
    <row r="758" spans="1:8">
      <c r="A758" s="356">
        <v>70001</v>
      </c>
      <c r="B758" s="357" t="s">
        <v>743</v>
      </c>
      <c r="C758" s="96">
        <f>_xlfn.XLOOKUP(E758,holds!B:B,holds!T:T)+IF('sets &amp; selections'!S22&gt;0+'sets &amp; selections'!S17&gt;0,'sets &amp; selections'!S22+'sets &amp; selections'!S17,0)</f>
        <v>0</v>
      </c>
      <c r="D758" s="356">
        <v>70001</v>
      </c>
      <c r="E758" s="96" t="s">
        <v>249</v>
      </c>
      <c r="F758" s="96" t="s">
        <v>120</v>
      </c>
      <c r="G758" s="96" t="s">
        <v>120</v>
      </c>
      <c r="H758" s="403"/>
    </row>
    <row r="759" spans="1:8">
      <c r="A759" s="356">
        <v>70001</v>
      </c>
      <c r="B759" s="357" t="s">
        <v>744</v>
      </c>
      <c r="C759" s="96">
        <f>_xlfn.XLOOKUP(E759,holds!B:B,holds!T:T)+IF('sets &amp; selections'!S22&gt;0+'sets &amp; selections'!S12&gt;0+'sets &amp; selections'!S17&gt;0,'sets &amp; selections'!S22+'sets &amp; selections'!S12+'sets &amp; selections'!S17,0)</f>
        <v>0</v>
      </c>
      <c r="D759" s="356">
        <v>70001</v>
      </c>
      <c r="E759" s="96" t="s">
        <v>251</v>
      </c>
      <c r="F759" s="96" t="s">
        <v>120</v>
      </c>
      <c r="G759" s="96" t="s">
        <v>120</v>
      </c>
      <c r="H759" s="403"/>
    </row>
    <row r="760" spans="1:8">
      <c r="A760" s="356">
        <v>70001</v>
      </c>
      <c r="B760" s="357" t="s">
        <v>745</v>
      </c>
      <c r="C760" s="96">
        <f>_xlfn.XLOOKUP(E760,holds!B:B,holds!T:T)+IF('sets &amp; selections'!S22&gt;0+'sets &amp; selections'!S13&gt;0+'sets &amp; selections'!S16&gt;0,'sets &amp; selections'!S22+'sets &amp; selections'!S13+'sets &amp; selections'!S16,0)</f>
        <v>0</v>
      </c>
      <c r="D760" s="356">
        <v>70001</v>
      </c>
      <c r="E760" s="96" t="s">
        <v>253</v>
      </c>
      <c r="F760" s="96" t="s">
        <v>120</v>
      </c>
      <c r="G760" s="96" t="s">
        <v>120</v>
      </c>
      <c r="H760" s="403"/>
    </row>
    <row r="761" spans="1:8">
      <c r="A761" s="356">
        <v>70001</v>
      </c>
      <c r="B761" s="357" t="s">
        <v>746</v>
      </c>
      <c r="C761" s="96">
        <f>_xlfn.XLOOKUP(E761,holds!B:B,holds!T:T)+IF('sets &amp; selections'!S22&gt;0+'sets &amp; selections'!S15&gt;0+'sets &amp; selections'!S14&gt;0+'sets &amp; selections'!S17&gt;0,'sets &amp; selections'!S22+'sets &amp; selections'!S15+'sets &amp; selections'!S14+'sets &amp; selections'!S17,0)</f>
        <v>0</v>
      </c>
      <c r="D761" s="356">
        <v>70001</v>
      </c>
      <c r="E761" s="96" t="s">
        <v>257</v>
      </c>
      <c r="F761" s="96" t="s">
        <v>120</v>
      </c>
      <c r="G761" s="96" t="s">
        <v>120</v>
      </c>
      <c r="H761" s="403"/>
    </row>
    <row r="762" spans="1:8">
      <c r="A762" s="356">
        <v>70001</v>
      </c>
      <c r="B762" s="357" t="s">
        <v>747</v>
      </c>
      <c r="C762" s="96">
        <f>_xlfn.XLOOKUP(E762,holds!B:B,holds!T:T)+IF('sets &amp; selections'!S22&gt;0+'sets &amp; selections'!S14&gt;0,'sets &amp; selections'!S22+'sets &amp; selections'!S14,0)</f>
        <v>0</v>
      </c>
      <c r="D762" s="356">
        <v>70001</v>
      </c>
      <c r="E762" s="96" t="s">
        <v>255</v>
      </c>
      <c r="F762" s="96" t="s">
        <v>120</v>
      </c>
      <c r="G762" s="96" t="s">
        <v>120</v>
      </c>
      <c r="H762" s="403"/>
    </row>
    <row r="763" spans="1:8">
      <c r="A763" s="356">
        <v>70001</v>
      </c>
      <c r="B763" s="357" t="s">
        <v>748</v>
      </c>
      <c r="C763" s="96">
        <f>_xlfn.XLOOKUP(E763,holds!B:B,holds!T:T)+IF('sets &amp; selections'!S22&gt;0,'sets &amp; selections'!S22,0)</f>
        <v>0</v>
      </c>
      <c r="D763" s="356">
        <v>70001</v>
      </c>
      <c r="E763" s="96" t="s">
        <v>247</v>
      </c>
      <c r="F763" s="96" t="s">
        <v>120</v>
      </c>
      <c r="G763" s="96" t="s">
        <v>120</v>
      </c>
      <c r="H763" s="403"/>
    </row>
    <row r="764" spans="1:8">
      <c r="A764" s="356">
        <v>70001</v>
      </c>
      <c r="B764" s="357" t="s">
        <v>749</v>
      </c>
      <c r="C764" s="96">
        <f>_xlfn.XLOOKUP(E764,holds!B:B,holds!T:T)+IF('sets &amp; selections'!S22&gt;0,'sets &amp; selections'!S22,0)</f>
        <v>0</v>
      </c>
      <c r="D764" s="356">
        <v>70001</v>
      </c>
      <c r="E764" s="96" t="s">
        <v>241</v>
      </c>
      <c r="F764" s="96" t="s">
        <v>120</v>
      </c>
      <c r="G764" s="96" t="s">
        <v>120</v>
      </c>
      <c r="H764" s="403"/>
    </row>
    <row r="765" spans="1:8">
      <c r="A765" s="356">
        <v>70001</v>
      </c>
      <c r="B765" s="357" t="s">
        <v>750</v>
      </c>
      <c r="C765" s="96">
        <f>_xlfn.XLOOKUP(E765,holds!B:B,holds!T:T)+IF('sets &amp; selections'!S22&gt;0+'sets &amp; selections'!S13&gt;0,'sets &amp; selections'!S22+'sets &amp; selections'!S13,0)</f>
        <v>0</v>
      </c>
      <c r="D765" s="356">
        <v>70001</v>
      </c>
      <c r="E765" s="96" t="s">
        <v>233</v>
      </c>
      <c r="F765" s="96" t="s">
        <v>120</v>
      </c>
      <c r="G765" s="96" t="s">
        <v>120</v>
      </c>
      <c r="H765" s="403"/>
    </row>
    <row r="766" spans="1:8">
      <c r="A766" s="356">
        <v>70001</v>
      </c>
      <c r="B766" s="357" t="s">
        <v>751</v>
      </c>
      <c r="C766" s="96">
        <f>_xlfn.XLOOKUP(E766,holds!B:B,holds!T:T)+IF('sets &amp; selections'!S22&gt;0+'sets &amp; selections'!S13&gt;0,'sets &amp; selections'!S22+'sets &amp; selections'!S13,0)</f>
        <v>0</v>
      </c>
      <c r="D766" s="356">
        <v>70001</v>
      </c>
      <c r="E766" s="96" t="s">
        <v>227</v>
      </c>
      <c r="F766" s="96" t="s">
        <v>120</v>
      </c>
      <c r="G766" s="96" t="s">
        <v>120</v>
      </c>
      <c r="H766" s="403"/>
    </row>
    <row r="767" spans="1:8">
      <c r="A767" s="356">
        <v>70001</v>
      </c>
      <c r="B767" s="357" t="s">
        <v>752</v>
      </c>
      <c r="C767" s="96">
        <f>_xlfn.XLOOKUP(E767,holds!B:B,holds!T:T)+IF('sets &amp; selections'!S22&gt;0+'sets &amp; selections'!S13&gt;0,'sets &amp; selections'!S22+'sets &amp; selections'!S13,0)</f>
        <v>0</v>
      </c>
      <c r="D767" s="356">
        <v>70001</v>
      </c>
      <c r="E767" s="96" t="s">
        <v>221</v>
      </c>
      <c r="F767" s="96" t="s">
        <v>120</v>
      </c>
      <c r="G767" s="96" t="s">
        <v>120</v>
      </c>
      <c r="H767" s="403"/>
    </row>
    <row r="768" spans="1:8">
      <c r="A768" s="361">
        <v>70001</v>
      </c>
      <c r="B768" s="362" t="s">
        <v>753</v>
      </c>
      <c r="C768" s="336">
        <f>_xlfn.XLOOKUP(E768,holds!B:B,holds!U:U)+IF('sets &amp; selections'!T22&gt;0+'sets &amp; selections'!T15&gt;0+'sets &amp; selections'!T16&gt;0+'sets &amp; selections'!T17&gt;0,'sets &amp; selections'!T22+'sets &amp; selections'!T15+'sets &amp; selections'!T16+'sets &amp; selections'!T17,0)</f>
        <v>0</v>
      </c>
      <c r="D768" s="361">
        <v>70001</v>
      </c>
      <c r="E768" s="336" t="s">
        <v>219</v>
      </c>
      <c r="F768" s="336" t="s">
        <v>121</v>
      </c>
      <c r="G768" s="336" t="s">
        <v>121</v>
      </c>
      <c r="H768" s="403"/>
    </row>
    <row r="769" spans="1:8">
      <c r="A769" s="361">
        <v>70001</v>
      </c>
      <c r="B769" s="362" t="s">
        <v>754</v>
      </c>
      <c r="C769" s="336">
        <f>_xlfn.XLOOKUP(E769,holds!B:B,holds!U:U)+IF('sets &amp; selections'!T22&gt;0+'sets &amp; selections'!T15&gt;0+'sets &amp; selections'!T17&gt;0,'sets &amp; selections'!T22+'sets &amp; selections'!T15+'sets &amp; selections'!T17,0)</f>
        <v>0</v>
      </c>
      <c r="D769" s="361">
        <v>70001</v>
      </c>
      <c r="E769" s="336" t="s">
        <v>223</v>
      </c>
      <c r="F769" s="336" t="s">
        <v>121</v>
      </c>
      <c r="G769" s="336" t="s">
        <v>121</v>
      </c>
      <c r="H769" s="403"/>
    </row>
    <row r="770" spans="1:8">
      <c r="A770" s="361">
        <v>70001</v>
      </c>
      <c r="B770" s="362" t="s">
        <v>755</v>
      </c>
      <c r="C770" s="336">
        <f>_xlfn.XLOOKUP(E770,holds!B:B,holds!U:U)+IF('sets &amp; selections'!T22&gt;0+'sets &amp; selections'!T12&gt;0+'sets &amp; selections'!T17&gt;0,'sets &amp; selections'!T22+'sets &amp; selections'!T12+'sets &amp; selections'!T17,0)</f>
        <v>0</v>
      </c>
      <c r="D770" s="361">
        <v>70001</v>
      </c>
      <c r="E770" s="336" t="s">
        <v>225</v>
      </c>
      <c r="F770" s="336" t="s">
        <v>121</v>
      </c>
      <c r="G770" s="336" t="s">
        <v>121</v>
      </c>
      <c r="H770" s="403"/>
    </row>
    <row r="771" spans="1:8">
      <c r="A771" s="361">
        <v>70001</v>
      </c>
      <c r="B771" s="362" t="s">
        <v>756</v>
      </c>
      <c r="C771" s="336">
        <f>_xlfn.XLOOKUP(E771,holds!B:B,holds!U:U)+IF('sets &amp; selections'!T22&gt;0+'sets &amp; selections'!T16&gt;0,'sets &amp; selections'!T22+'sets &amp; selections'!T16,0)</f>
        <v>0</v>
      </c>
      <c r="D771" s="361">
        <v>70001</v>
      </c>
      <c r="E771" s="336" t="s">
        <v>229</v>
      </c>
      <c r="F771" s="336" t="s">
        <v>121</v>
      </c>
      <c r="G771" s="336" t="s">
        <v>121</v>
      </c>
      <c r="H771" s="403"/>
    </row>
    <row r="772" spans="1:8">
      <c r="A772" s="361">
        <v>70001</v>
      </c>
      <c r="B772" s="362" t="s">
        <v>757</v>
      </c>
      <c r="C772" s="336">
        <f>_xlfn.XLOOKUP(E772,holds!B:B,holds!U:U)+IF('sets &amp; selections'!T22&gt;0+'sets &amp; selections'!T16&gt;0,'sets &amp; selections'!T22+'sets &amp; selections'!T16,0)</f>
        <v>0</v>
      </c>
      <c r="D772" s="361">
        <v>70001</v>
      </c>
      <c r="E772" s="336" t="s">
        <v>231</v>
      </c>
      <c r="F772" s="336" t="s">
        <v>121</v>
      </c>
      <c r="G772" s="336" t="s">
        <v>121</v>
      </c>
      <c r="H772" s="403"/>
    </row>
    <row r="773" spans="1:8">
      <c r="A773" s="361">
        <v>70001</v>
      </c>
      <c r="B773" s="362" t="s">
        <v>758</v>
      </c>
      <c r="C773" s="336">
        <f>_xlfn.XLOOKUP(E773,holds!B:B,holds!U:U)+IF('sets &amp; selections'!T22&gt;0,'sets &amp; selections'!T22,0)</f>
        <v>0</v>
      </c>
      <c r="D773" s="361">
        <v>70001</v>
      </c>
      <c r="E773" s="336" t="s">
        <v>235</v>
      </c>
      <c r="F773" s="336" t="s">
        <v>121</v>
      </c>
      <c r="G773" s="336" t="s">
        <v>121</v>
      </c>
      <c r="H773" s="403"/>
    </row>
    <row r="774" spans="1:8">
      <c r="A774" s="361">
        <v>70001</v>
      </c>
      <c r="B774" s="362" t="s">
        <v>759</v>
      </c>
      <c r="C774" s="336">
        <f>_xlfn.XLOOKUP(E774,holds!B:B,holds!U:U)+IF('sets &amp; selections'!T22&gt;0+'sets &amp; selections'!T12&gt;0+'sets &amp; selections'!T17&gt;0,'sets &amp; selections'!T22+'sets &amp; selections'!T12+'sets &amp; selections'!T17,0)</f>
        <v>0</v>
      </c>
      <c r="D774" s="361">
        <v>70001</v>
      </c>
      <c r="E774" s="336" t="s">
        <v>237</v>
      </c>
      <c r="F774" s="336" t="s">
        <v>121</v>
      </c>
      <c r="G774" s="336" t="s">
        <v>121</v>
      </c>
      <c r="H774" s="403"/>
    </row>
    <row r="775" spans="1:8">
      <c r="A775" s="361">
        <v>70001</v>
      </c>
      <c r="B775" s="362" t="s">
        <v>760</v>
      </c>
      <c r="C775" s="336">
        <f>_xlfn.XLOOKUP(E775,holds!B:B,holds!U:U)+IF('sets &amp; selections'!T22&gt;0+'sets &amp; selections'!T17&gt;0,'sets &amp; selections'!T22+'sets &amp; selections'!T17,0)</f>
        <v>0</v>
      </c>
      <c r="D775" s="361">
        <v>70001</v>
      </c>
      <c r="E775" s="336" t="s">
        <v>239</v>
      </c>
      <c r="F775" s="336" t="s">
        <v>121</v>
      </c>
      <c r="G775" s="336" t="s">
        <v>121</v>
      </c>
      <c r="H775" s="403"/>
    </row>
    <row r="776" spans="1:8">
      <c r="A776" s="361">
        <v>70001</v>
      </c>
      <c r="B776" s="362" t="s">
        <v>761</v>
      </c>
      <c r="C776" s="336">
        <f>_xlfn.XLOOKUP(E776,holds!B:B,holds!U:U)+IF('sets &amp; selections'!T22&gt;0+'sets &amp; selections'!T15&gt;0+'sets &amp; selections'!T16&gt;0,'sets &amp; selections'!T22+'sets &amp; selections'!T15+'sets &amp; selections'!T16,0)</f>
        <v>0</v>
      </c>
      <c r="D776" s="361">
        <v>70001</v>
      </c>
      <c r="E776" s="336" t="s">
        <v>243</v>
      </c>
      <c r="F776" s="336" t="s">
        <v>121</v>
      </c>
      <c r="G776" s="336" t="s">
        <v>121</v>
      </c>
      <c r="H776" s="403"/>
    </row>
    <row r="777" spans="1:8">
      <c r="A777" s="361">
        <v>70001</v>
      </c>
      <c r="B777" s="362" t="s">
        <v>762</v>
      </c>
      <c r="C777" s="336">
        <f>_xlfn.XLOOKUP(E777,holds!B:B,holds!U:U)+IF('sets &amp; selections'!T22&gt;0+'sets &amp; selections'!T16&gt;0,'sets &amp; selections'!T22+'sets &amp; selections'!T16,0)</f>
        <v>0</v>
      </c>
      <c r="D777" s="361">
        <v>70001</v>
      </c>
      <c r="E777" s="336" t="s">
        <v>245</v>
      </c>
      <c r="F777" s="336" t="s">
        <v>121</v>
      </c>
      <c r="G777" s="336" t="s">
        <v>121</v>
      </c>
      <c r="H777" s="403"/>
    </row>
    <row r="778" spans="1:8">
      <c r="A778" s="361">
        <v>70001</v>
      </c>
      <c r="B778" s="362" t="s">
        <v>763</v>
      </c>
      <c r="C778" s="336">
        <f>_xlfn.XLOOKUP(E778,holds!B:B,holds!U:U)+IF('sets &amp; selections'!T22&gt;0+'sets &amp; selections'!T17&gt;0,'sets &amp; selections'!T22+'sets &amp; selections'!T17,0)</f>
        <v>0</v>
      </c>
      <c r="D778" s="361">
        <v>70001</v>
      </c>
      <c r="E778" s="336" t="s">
        <v>249</v>
      </c>
      <c r="F778" s="336" t="s">
        <v>121</v>
      </c>
      <c r="G778" s="336" t="s">
        <v>121</v>
      </c>
      <c r="H778" s="403"/>
    </row>
    <row r="779" spans="1:8">
      <c r="A779" s="361">
        <v>70001</v>
      </c>
      <c r="B779" s="362" t="s">
        <v>764</v>
      </c>
      <c r="C779" s="336">
        <f>_xlfn.XLOOKUP(E779,holds!B:B,holds!U:U)+IF('sets &amp; selections'!T22&gt;0+'sets &amp; selections'!T12&gt;0+'sets &amp; selections'!T17&gt;0,'sets &amp; selections'!T22+'sets &amp; selections'!T12+'sets &amp; selections'!T17,0)</f>
        <v>0</v>
      </c>
      <c r="D779" s="361">
        <v>70001</v>
      </c>
      <c r="E779" s="336" t="s">
        <v>251</v>
      </c>
      <c r="F779" s="336" t="s">
        <v>121</v>
      </c>
      <c r="G779" s="336" t="s">
        <v>121</v>
      </c>
      <c r="H779" s="403"/>
    </row>
    <row r="780" spans="1:8">
      <c r="A780" s="361">
        <v>70001</v>
      </c>
      <c r="B780" s="362" t="s">
        <v>765</v>
      </c>
      <c r="C780" s="336">
        <f>_xlfn.XLOOKUP(E780,holds!B:B,holds!U:U)+IF('sets &amp; selections'!T22&gt;0+'sets &amp; selections'!T13&gt;0+'sets &amp; selections'!T16&gt;0,'sets &amp; selections'!T22+'sets &amp; selections'!T13+'sets &amp; selections'!T16,0)</f>
        <v>0</v>
      </c>
      <c r="D780" s="361">
        <v>70001</v>
      </c>
      <c r="E780" s="336" t="s">
        <v>253</v>
      </c>
      <c r="F780" s="336" t="s">
        <v>121</v>
      </c>
      <c r="G780" s="336" t="s">
        <v>121</v>
      </c>
      <c r="H780" s="403"/>
    </row>
    <row r="781" spans="1:8">
      <c r="A781" s="361">
        <v>70001</v>
      </c>
      <c r="B781" s="362" t="s">
        <v>766</v>
      </c>
      <c r="C781" s="336">
        <f>_xlfn.XLOOKUP(E781,holds!B:B,holds!U:U)+IF('sets &amp; selections'!T22&gt;0+'sets &amp; selections'!T15&gt;0+'sets &amp; selections'!T14&gt;0+'sets &amp; selections'!T17&gt;0,'sets &amp; selections'!T22+'sets &amp; selections'!T15+'sets &amp; selections'!T14+'sets &amp; selections'!T17,0)</f>
        <v>0</v>
      </c>
      <c r="D781" s="361">
        <v>70001</v>
      </c>
      <c r="E781" s="336" t="s">
        <v>257</v>
      </c>
      <c r="F781" s="336" t="s">
        <v>121</v>
      </c>
      <c r="G781" s="336" t="s">
        <v>121</v>
      </c>
      <c r="H781" s="403"/>
    </row>
    <row r="782" spans="1:8">
      <c r="A782" s="361">
        <v>70001</v>
      </c>
      <c r="B782" s="362" t="s">
        <v>767</v>
      </c>
      <c r="C782" s="336">
        <f>_xlfn.XLOOKUP(E782,holds!B:B,holds!U:U)+IF('sets &amp; selections'!T22&gt;0+'sets &amp; selections'!T14&gt;0,'sets &amp; selections'!T22+'sets &amp; selections'!T14,0)</f>
        <v>0</v>
      </c>
      <c r="D782" s="361">
        <v>70001</v>
      </c>
      <c r="E782" s="336" t="s">
        <v>255</v>
      </c>
      <c r="F782" s="336" t="s">
        <v>121</v>
      </c>
      <c r="G782" s="336" t="s">
        <v>121</v>
      </c>
      <c r="H782" s="403"/>
    </row>
    <row r="783" spans="1:8">
      <c r="A783" s="361">
        <v>70001</v>
      </c>
      <c r="B783" s="362" t="s">
        <v>768</v>
      </c>
      <c r="C783" s="336">
        <f>_xlfn.XLOOKUP(E783,holds!B:B,holds!U:U)+IF('sets &amp; selections'!T22&gt;0,'sets &amp; selections'!T22,0)</f>
        <v>0</v>
      </c>
      <c r="D783" s="361">
        <v>70001</v>
      </c>
      <c r="E783" s="336" t="s">
        <v>247</v>
      </c>
      <c r="F783" s="336" t="s">
        <v>121</v>
      </c>
      <c r="G783" s="336" t="s">
        <v>121</v>
      </c>
      <c r="H783" s="403"/>
    </row>
    <row r="784" spans="1:8">
      <c r="A784" s="361">
        <v>70001</v>
      </c>
      <c r="B784" s="362" t="s">
        <v>769</v>
      </c>
      <c r="C784" s="336">
        <f>_xlfn.XLOOKUP(E784,holds!B:B,holds!U:U)+IF('sets &amp; selections'!T22&gt;0,'sets &amp; selections'!T22,0)</f>
        <v>0</v>
      </c>
      <c r="D784" s="361">
        <v>70001</v>
      </c>
      <c r="E784" s="336" t="s">
        <v>241</v>
      </c>
      <c r="F784" s="336" t="s">
        <v>121</v>
      </c>
      <c r="G784" s="336" t="s">
        <v>121</v>
      </c>
      <c r="H784" s="403"/>
    </row>
    <row r="785" spans="1:8">
      <c r="A785" s="361">
        <v>70001</v>
      </c>
      <c r="B785" s="362" t="s">
        <v>770</v>
      </c>
      <c r="C785" s="336">
        <f>_xlfn.XLOOKUP(E785,holds!B:B,holds!U:U)+IF('sets &amp; selections'!T22&gt;0+'sets &amp; selections'!T13&gt;0,'sets &amp; selections'!T22+'sets &amp; selections'!T13,0)</f>
        <v>0</v>
      </c>
      <c r="D785" s="361">
        <v>70001</v>
      </c>
      <c r="E785" s="336" t="s">
        <v>233</v>
      </c>
      <c r="F785" s="336" t="s">
        <v>121</v>
      </c>
      <c r="G785" s="336" t="s">
        <v>121</v>
      </c>
      <c r="H785" s="403"/>
    </row>
    <row r="786" spans="1:8">
      <c r="A786" s="361">
        <v>70001</v>
      </c>
      <c r="B786" s="362" t="s">
        <v>771</v>
      </c>
      <c r="C786" s="336">
        <f>_xlfn.XLOOKUP(E786,holds!B:B,holds!U:U)+IF('sets &amp; selections'!T22&gt;0+'sets &amp; selections'!T13&gt;0,'sets &amp; selections'!T22+'sets &amp; selections'!T13,0)</f>
        <v>0</v>
      </c>
      <c r="D786" s="361">
        <v>70001</v>
      </c>
      <c r="E786" s="336" t="s">
        <v>227</v>
      </c>
      <c r="F786" s="336" t="s">
        <v>121</v>
      </c>
      <c r="G786" s="336" t="s">
        <v>121</v>
      </c>
      <c r="H786" s="403"/>
    </row>
    <row r="787" spans="1:8">
      <c r="A787" s="361">
        <v>70001</v>
      </c>
      <c r="B787" s="362" t="s">
        <v>772</v>
      </c>
      <c r="C787" s="336">
        <f>_xlfn.XLOOKUP(E787,holds!B:B,holds!U:U)+IF('sets &amp; selections'!T22&gt;0+'sets &amp; selections'!T13&gt;0,'sets &amp; selections'!T22+'sets &amp; selections'!T13,0)</f>
        <v>0</v>
      </c>
      <c r="D787" s="361">
        <v>70001</v>
      </c>
      <c r="E787" s="336" t="s">
        <v>221</v>
      </c>
      <c r="F787" s="336" t="s">
        <v>121</v>
      </c>
      <c r="G787" s="336" t="s">
        <v>121</v>
      </c>
      <c r="H787" s="403"/>
    </row>
    <row r="788" spans="1:8">
      <c r="A788" s="358">
        <v>70001</v>
      </c>
      <c r="B788" s="359" t="s">
        <v>773</v>
      </c>
      <c r="C788" s="360">
        <f>_xlfn.XLOOKUP(E788,holds!B:B,holds!V:V)+IF('sets &amp; selections'!U22&gt;0+'sets &amp; selections'!U15&gt;0+'sets &amp; selections'!U16&gt;0+'sets &amp; selections'!U17&gt;0,'sets &amp; selections'!U22+'sets &amp; selections'!U15+'sets &amp; selections'!U16+'sets &amp; selections'!U17,0)</f>
        <v>0</v>
      </c>
      <c r="D788" s="358">
        <v>70001</v>
      </c>
      <c r="E788" s="360" t="s">
        <v>219</v>
      </c>
      <c r="F788" s="360" t="s">
        <v>122</v>
      </c>
      <c r="G788" s="360" t="s">
        <v>122</v>
      </c>
      <c r="H788" s="403"/>
    </row>
    <row r="789" spans="1:8">
      <c r="A789" s="358">
        <v>70001</v>
      </c>
      <c r="B789" s="359" t="s">
        <v>774</v>
      </c>
      <c r="C789" s="360">
        <f>_xlfn.XLOOKUP(E789,holds!B:B,holds!V:V)+IF('sets &amp; selections'!U22&gt;0+'sets &amp; selections'!U15&gt;0+'sets &amp; selections'!U17&gt;0,'sets &amp; selections'!U22+'sets &amp; selections'!U15+'sets &amp; selections'!U17,0)</f>
        <v>0</v>
      </c>
      <c r="D789" s="358">
        <v>70001</v>
      </c>
      <c r="E789" s="360" t="s">
        <v>223</v>
      </c>
      <c r="F789" s="360" t="s">
        <v>122</v>
      </c>
      <c r="G789" s="360" t="s">
        <v>122</v>
      </c>
      <c r="H789" s="403"/>
    </row>
    <row r="790" spans="1:8">
      <c r="A790" s="358">
        <v>70001</v>
      </c>
      <c r="B790" s="359" t="s">
        <v>775</v>
      </c>
      <c r="C790" s="360">
        <f>_xlfn.XLOOKUP(E790,holds!B:B,holds!V:V)+IF('sets &amp; selections'!U22&gt;0+'sets &amp; selections'!U12&gt;0+'sets &amp; selections'!U17&gt;0,'sets &amp; selections'!U22+'sets &amp; selections'!U12+'sets &amp; selections'!U17,0)</f>
        <v>0</v>
      </c>
      <c r="D790" s="358">
        <v>70001</v>
      </c>
      <c r="E790" s="360" t="s">
        <v>225</v>
      </c>
      <c r="F790" s="360" t="s">
        <v>122</v>
      </c>
      <c r="G790" s="360" t="s">
        <v>122</v>
      </c>
      <c r="H790" s="403"/>
    </row>
    <row r="791" spans="1:8">
      <c r="A791" s="358">
        <v>70001</v>
      </c>
      <c r="B791" s="359" t="s">
        <v>776</v>
      </c>
      <c r="C791" s="360">
        <f>_xlfn.XLOOKUP(E791,holds!B:B,holds!V:V)+IF('sets &amp; selections'!U22&gt;0+'sets &amp; selections'!U16&gt;0,'sets &amp; selections'!U22+'sets &amp; selections'!U16,0)</f>
        <v>0</v>
      </c>
      <c r="D791" s="358">
        <v>70001</v>
      </c>
      <c r="E791" s="360" t="s">
        <v>229</v>
      </c>
      <c r="F791" s="360" t="s">
        <v>122</v>
      </c>
      <c r="G791" s="360" t="s">
        <v>122</v>
      </c>
      <c r="H791" s="403"/>
    </row>
    <row r="792" spans="1:8">
      <c r="A792" s="358">
        <v>70001</v>
      </c>
      <c r="B792" s="359" t="s">
        <v>777</v>
      </c>
      <c r="C792" s="360">
        <f>_xlfn.XLOOKUP(E792,holds!B:B,holds!V:V)+IF('sets &amp; selections'!U22&gt;0+'sets &amp; selections'!U16&gt;0,'sets &amp; selections'!U22+'sets &amp; selections'!U16,0)</f>
        <v>0</v>
      </c>
      <c r="D792" s="358">
        <v>70001</v>
      </c>
      <c r="E792" s="360" t="s">
        <v>231</v>
      </c>
      <c r="F792" s="360" t="s">
        <v>122</v>
      </c>
      <c r="G792" s="360" t="s">
        <v>122</v>
      </c>
      <c r="H792" s="403"/>
    </row>
    <row r="793" spans="1:8">
      <c r="A793" s="358">
        <v>70001</v>
      </c>
      <c r="B793" s="359" t="s">
        <v>778</v>
      </c>
      <c r="C793" s="360">
        <f>_xlfn.XLOOKUP(E793,holds!B:B,holds!V:V)+IF('sets &amp; selections'!U22&gt;0,'sets &amp; selections'!U22,0)</f>
        <v>0</v>
      </c>
      <c r="D793" s="358">
        <v>70001</v>
      </c>
      <c r="E793" s="360" t="s">
        <v>235</v>
      </c>
      <c r="F793" s="360" t="s">
        <v>122</v>
      </c>
      <c r="G793" s="360" t="s">
        <v>122</v>
      </c>
      <c r="H793" s="403"/>
    </row>
    <row r="794" spans="1:8">
      <c r="A794" s="358">
        <v>70001</v>
      </c>
      <c r="B794" s="359" t="s">
        <v>779</v>
      </c>
      <c r="C794" s="360">
        <f>_xlfn.XLOOKUP(E794,holds!B:B,holds!V:V)+IF('sets &amp; selections'!U22&gt;0+'sets &amp; selections'!U12&gt;0+'sets &amp; selections'!U17&gt;0,'sets &amp; selections'!U22+'sets &amp; selections'!U12+'sets &amp; selections'!U17,0)</f>
        <v>0</v>
      </c>
      <c r="D794" s="358">
        <v>70001</v>
      </c>
      <c r="E794" s="360" t="s">
        <v>237</v>
      </c>
      <c r="F794" s="360" t="s">
        <v>122</v>
      </c>
      <c r="G794" s="360" t="s">
        <v>122</v>
      </c>
      <c r="H794" s="403"/>
    </row>
    <row r="795" spans="1:8">
      <c r="A795" s="358">
        <v>70001</v>
      </c>
      <c r="B795" s="359" t="s">
        <v>780</v>
      </c>
      <c r="C795" s="360">
        <f>_xlfn.XLOOKUP(E795,holds!B:B,holds!V:V)+IF('sets &amp; selections'!U22&gt;0+'sets &amp; selections'!U17&gt;0,'sets &amp; selections'!U22+'sets &amp; selections'!U17,0)</f>
        <v>0</v>
      </c>
      <c r="D795" s="358">
        <v>70001</v>
      </c>
      <c r="E795" s="360" t="s">
        <v>239</v>
      </c>
      <c r="F795" s="360" t="s">
        <v>122</v>
      </c>
      <c r="G795" s="360" t="s">
        <v>122</v>
      </c>
      <c r="H795" s="403"/>
    </row>
    <row r="796" spans="1:8">
      <c r="A796" s="358">
        <v>70001</v>
      </c>
      <c r="B796" s="359" t="s">
        <v>781</v>
      </c>
      <c r="C796" s="360">
        <f>_xlfn.XLOOKUP(E796,holds!B:B,holds!V:V)+IF('sets &amp; selections'!U22&gt;0+'sets &amp; selections'!U15&gt;0+'sets &amp; selections'!U16&gt;0,'sets &amp; selections'!U22+'sets &amp; selections'!U15+'sets &amp; selections'!U16,0)</f>
        <v>0</v>
      </c>
      <c r="D796" s="358">
        <v>70001</v>
      </c>
      <c r="E796" s="360" t="s">
        <v>243</v>
      </c>
      <c r="F796" s="360" t="s">
        <v>122</v>
      </c>
      <c r="G796" s="360" t="s">
        <v>122</v>
      </c>
      <c r="H796" s="403"/>
    </row>
    <row r="797" spans="1:8">
      <c r="A797" s="358">
        <v>70001</v>
      </c>
      <c r="B797" s="359" t="s">
        <v>782</v>
      </c>
      <c r="C797" s="360">
        <f>_xlfn.XLOOKUP(E797,holds!B:B,holds!V:V)+IF('sets &amp; selections'!U22&gt;0+'sets &amp; selections'!U16&gt;0,'sets &amp; selections'!U22+'sets &amp; selections'!U16,0)</f>
        <v>0</v>
      </c>
      <c r="D797" s="358">
        <v>70001</v>
      </c>
      <c r="E797" s="360" t="s">
        <v>245</v>
      </c>
      <c r="F797" s="360" t="s">
        <v>122</v>
      </c>
      <c r="G797" s="360" t="s">
        <v>122</v>
      </c>
      <c r="H797" s="403"/>
    </row>
    <row r="798" spans="1:8">
      <c r="A798" s="358">
        <v>70001</v>
      </c>
      <c r="B798" s="359" t="s">
        <v>783</v>
      </c>
      <c r="C798" s="360">
        <f>_xlfn.XLOOKUP(E798,holds!B:B,holds!V:V)+IF('sets &amp; selections'!U22&gt;0+'sets &amp; selections'!U17&gt;0,'sets &amp; selections'!U22+'sets &amp; selections'!U17,0)</f>
        <v>0</v>
      </c>
      <c r="D798" s="358">
        <v>70001</v>
      </c>
      <c r="E798" s="360" t="s">
        <v>249</v>
      </c>
      <c r="F798" s="360" t="s">
        <v>122</v>
      </c>
      <c r="G798" s="360" t="s">
        <v>122</v>
      </c>
      <c r="H798" s="403"/>
    </row>
    <row r="799" spans="1:8">
      <c r="A799" s="358">
        <v>70001</v>
      </c>
      <c r="B799" s="359" t="s">
        <v>784</v>
      </c>
      <c r="C799" s="360">
        <f>_xlfn.XLOOKUP(E799,holds!B:B,holds!V:V)+IF('sets &amp; selections'!U22&gt;0+'sets &amp; selections'!U12&gt;0+'sets &amp; selections'!U17&gt;0,'sets &amp; selections'!U22+'sets &amp; selections'!U12+'sets &amp; selections'!U17,0)</f>
        <v>0</v>
      </c>
      <c r="D799" s="358">
        <v>70001</v>
      </c>
      <c r="E799" s="360" t="s">
        <v>251</v>
      </c>
      <c r="F799" s="360" t="s">
        <v>122</v>
      </c>
      <c r="G799" s="360" t="s">
        <v>122</v>
      </c>
      <c r="H799" s="403"/>
    </row>
    <row r="800" spans="1:8">
      <c r="A800" s="358">
        <v>70001</v>
      </c>
      <c r="B800" s="359" t="s">
        <v>785</v>
      </c>
      <c r="C800" s="360">
        <f>_xlfn.XLOOKUP(E800,holds!B:B,holds!V:V)+IF('sets &amp; selections'!U22&gt;0+'sets &amp; selections'!U13&gt;0+'sets &amp; selections'!U16&gt;0,'sets &amp; selections'!U22+'sets &amp; selections'!U13+'sets &amp; selections'!U16,0)</f>
        <v>0</v>
      </c>
      <c r="D800" s="358">
        <v>70001</v>
      </c>
      <c r="E800" s="360" t="s">
        <v>253</v>
      </c>
      <c r="F800" s="360" t="s">
        <v>122</v>
      </c>
      <c r="G800" s="360" t="s">
        <v>122</v>
      </c>
      <c r="H800" s="403"/>
    </row>
    <row r="801" spans="1:8">
      <c r="A801" s="358">
        <v>70001</v>
      </c>
      <c r="B801" s="359" t="s">
        <v>786</v>
      </c>
      <c r="C801" s="360">
        <f>_xlfn.XLOOKUP(E801,holds!B:B,holds!V:V)+IF('sets &amp; selections'!U22&gt;0+'sets &amp; selections'!U15&gt;0+'sets &amp; selections'!U14&gt;0+'sets &amp; selections'!U17&gt;0,'sets &amp; selections'!U22+'sets &amp; selections'!U15+'sets &amp; selections'!U14+'sets &amp; selections'!U17,0)</f>
        <v>0</v>
      </c>
      <c r="D801" s="358">
        <v>70001</v>
      </c>
      <c r="E801" s="360" t="s">
        <v>257</v>
      </c>
      <c r="F801" s="360" t="s">
        <v>122</v>
      </c>
      <c r="G801" s="360" t="s">
        <v>122</v>
      </c>
      <c r="H801" s="403"/>
    </row>
    <row r="802" spans="1:8">
      <c r="A802" s="358">
        <v>70001</v>
      </c>
      <c r="B802" s="359" t="s">
        <v>787</v>
      </c>
      <c r="C802" s="360">
        <f>_xlfn.XLOOKUP(E802,holds!B:B,holds!V:V)+IF('sets &amp; selections'!U22&gt;0+'sets &amp; selections'!U14&gt;0,'sets &amp; selections'!U22+'sets &amp; selections'!U14,0)</f>
        <v>0</v>
      </c>
      <c r="D802" s="358">
        <v>70001</v>
      </c>
      <c r="E802" s="360" t="s">
        <v>255</v>
      </c>
      <c r="F802" s="360" t="s">
        <v>122</v>
      </c>
      <c r="G802" s="360" t="s">
        <v>122</v>
      </c>
      <c r="H802" s="403"/>
    </row>
    <row r="803" spans="1:8">
      <c r="A803" s="358">
        <v>70001</v>
      </c>
      <c r="B803" s="359" t="s">
        <v>788</v>
      </c>
      <c r="C803" s="360">
        <f>_xlfn.XLOOKUP(E803,holds!B:B,holds!V:V)+IF('sets &amp; selections'!U22&gt;0,'sets &amp; selections'!U22,0)</f>
        <v>0</v>
      </c>
      <c r="D803" s="358">
        <v>70001</v>
      </c>
      <c r="E803" s="360" t="s">
        <v>247</v>
      </c>
      <c r="F803" s="360" t="s">
        <v>122</v>
      </c>
      <c r="G803" s="360" t="s">
        <v>122</v>
      </c>
      <c r="H803" s="403"/>
    </row>
    <row r="804" spans="1:8">
      <c r="A804" s="358">
        <v>70001</v>
      </c>
      <c r="B804" s="359" t="s">
        <v>789</v>
      </c>
      <c r="C804" s="360">
        <f>_xlfn.XLOOKUP(E804,holds!B:B,holds!V:V)+IF('sets &amp; selections'!U22&gt;0,'sets &amp; selections'!U22,0)</f>
        <v>0</v>
      </c>
      <c r="D804" s="358">
        <v>70001</v>
      </c>
      <c r="E804" s="360" t="s">
        <v>241</v>
      </c>
      <c r="F804" s="360" t="s">
        <v>122</v>
      </c>
      <c r="G804" s="360" t="s">
        <v>122</v>
      </c>
      <c r="H804" s="403"/>
    </row>
    <row r="805" spans="1:8">
      <c r="A805" s="358">
        <v>70001</v>
      </c>
      <c r="B805" s="359" t="s">
        <v>790</v>
      </c>
      <c r="C805" s="360">
        <f>_xlfn.XLOOKUP(E805,holds!B:B,holds!V:V)+IF('sets &amp; selections'!U22&gt;0+'sets &amp; selections'!U13&gt;0,'sets &amp; selections'!U22+'sets &amp; selections'!U13,0)</f>
        <v>0</v>
      </c>
      <c r="D805" s="358">
        <v>70001</v>
      </c>
      <c r="E805" s="360" t="s">
        <v>233</v>
      </c>
      <c r="F805" s="360" t="s">
        <v>122</v>
      </c>
      <c r="G805" s="360" t="s">
        <v>122</v>
      </c>
      <c r="H805" s="403"/>
    </row>
    <row r="806" spans="1:8">
      <c r="A806" s="358">
        <v>70001</v>
      </c>
      <c r="B806" s="359" t="s">
        <v>791</v>
      </c>
      <c r="C806" s="360">
        <f>_xlfn.XLOOKUP(E806,holds!B:B,holds!V:V)+IF('sets &amp; selections'!U22&gt;0+'sets &amp; selections'!U13&gt;0,'sets &amp; selections'!U22+'sets &amp; selections'!U13,0)</f>
        <v>0</v>
      </c>
      <c r="D806" s="358">
        <v>70001</v>
      </c>
      <c r="E806" s="360" t="s">
        <v>227</v>
      </c>
      <c r="F806" s="360" t="s">
        <v>122</v>
      </c>
      <c r="G806" s="360" t="s">
        <v>122</v>
      </c>
      <c r="H806" s="403"/>
    </row>
    <row r="807" spans="1:8">
      <c r="A807" s="358">
        <v>70001</v>
      </c>
      <c r="B807" s="359" t="s">
        <v>792</v>
      </c>
      <c r="C807" s="360">
        <f>_xlfn.XLOOKUP(E807,holds!B:B,holds!V:V)+IF('sets &amp; selections'!U22&gt;0+'sets &amp; selections'!U13&gt;0,'sets &amp; selections'!U22+'sets &amp; selections'!U13,0)</f>
        <v>0</v>
      </c>
      <c r="D807" s="358">
        <v>70001</v>
      </c>
      <c r="E807" s="360" t="s">
        <v>221</v>
      </c>
      <c r="F807" s="360" t="s">
        <v>122</v>
      </c>
      <c r="G807" s="360" t="s">
        <v>122</v>
      </c>
      <c r="H807" s="403"/>
    </row>
    <row r="808" spans="1:8">
      <c r="A808" s="366">
        <v>70001</v>
      </c>
      <c r="B808" s="367" t="s">
        <v>793</v>
      </c>
      <c r="C808" s="368">
        <f>_xlfn.XLOOKUP(E808,holds!B:B,holds!W:W)+IF('sets &amp; selections'!V22&gt;0+'sets &amp; selections'!V15&gt;0+'sets &amp; selections'!V16&gt;0+'sets &amp; selections'!V17&gt;0,'sets &amp; selections'!V22+'sets &amp; selections'!V15+'sets &amp; selections'!V16+'sets &amp; selections'!V17,0)</f>
        <v>0</v>
      </c>
      <c r="D808" s="366">
        <v>70001</v>
      </c>
      <c r="E808" s="368" t="s">
        <v>219</v>
      </c>
      <c r="F808" s="368" t="s">
        <v>123</v>
      </c>
      <c r="G808" s="368" t="s">
        <v>123</v>
      </c>
      <c r="H808" s="403"/>
    </row>
    <row r="809" spans="1:8">
      <c r="A809" s="366">
        <v>70001</v>
      </c>
      <c r="B809" s="367" t="s">
        <v>794</v>
      </c>
      <c r="C809" s="368">
        <f>_xlfn.XLOOKUP(E809,holds!B:B,holds!W:W)+IF('sets &amp; selections'!V22&gt;0+'sets &amp; selections'!V15&gt;0+'sets &amp; selections'!V17&gt;0,'sets &amp; selections'!V22+'sets &amp; selections'!V15+'sets &amp; selections'!V17,0)</f>
        <v>0</v>
      </c>
      <c r="D809" s="366">
        <v>70001</v>
      </c>
      <c r="E809" s="368" t="s">
        <v>223</v>
      </c>
      <c r="F809" s="368" t="s">
        <v>123</v>
      </c>
      <c r="G809" s="368" t="s">
        <v>123</v>
      </c>
      <c r="H809" s="403"/>
    </row>
    <row r="810" spans="1:8">
      <c r="A810" s="366">
        <v>70001</v>
      </c>
      <c r="B810" s="367" t="s">
        <v>795</v>
      </c>
      <c r="C810" s="368">
        <f>_xlfn.XLOOKUP(E810,holds!B:B,holds!W:W)+IF('sets &amp; selections'!V22&gt;0+'sets &amp; selections'!V12&gt;0+'sets &amp; selections'!V17&gt;0,'sets &amp; selections'!V22+'sets &amp; selections'!V12+'sets &amp; selections'!V17,0)</f>
        <v>0</v>
      </c>
      <c r="D810" s="366">
        <v>70001</v>
      </c>
      <c r="E810" s="368" t="s">
        <v>225</v>
      </c>
      <c r="F810" s="368" t="s">
        <v>123</v>
      </c>
      <c r="G810" s="368" t="s">
        <v>123</v>
      </c>
      <c r="H810" s="403"/>
    </row>
    <row r="811" spans="1:8">
      <c r="A811" s="366">
        <v>70001</v>
      </c>
      <c r="B811" s="367" t="s">
        <v>796</v>
      </c>
      <c r="C811" s="368">
        <f>_xlfn.XLOOKUP(E811,holds!B:B,holds!W:W)+IF('sets &amp; selections'!V22&gt;0+'sets &amp; selections'!V16&gt;0,'sets &amp; selections'!V22+'sets &amp; selections'!V16,0)</f>
        <v>0</v>
      </c>
      <c r="D811" s="366">
        <v>70001</v>
      </c>
      <c r="E811" s="368" t="s">
        <v>229</v>
      </c>
      <c r="F811" s="368" t="s">
        <v>123</v>
      </c>
      <c r="G811" s="368" t="s">
        <v>123</v>
      </c>
      <c r="H811" s="403"/>
    </row>
    <row r="812" spans="1:8">
      <c r="A812" s="366">
        <v>70001</v>
      </c>
      <c r="B812" s="367" t="s">
        <v>797</v>
      </c>
      <c r="C812" s="368">
        <f>_xlfn.XLOOKUP(E812,holds!B:B,holds!W:W)+IF('sets &amp; selections'!V22&gt;0+'sets &amp; selections'!V16&gt;0,'sets &amp; selections'!V22+'sets &amp; selections'!V16,0)</f>
        <v>0</v>
      </c>
      <c r="D812" s="366">
        <v>70001</v>
      </c>
      <c r="E812" s="368" t="s">
        <v>231</v>
      </c>
      <c r="F812" s="368" t="s">
        <v>123</v>
      </c>
      <c r="G812" s="368" t="s">
        <v>123</v>
      </c>
      <c r="H812" s="403"/>
    </row>
    <row r="813" spans="1:8">
      <c r="A813" s="366">
        <v>70001</v>
      </c>
      <c r="B813" s="367" t="s">
        <v>798</v>
      </c>
      <c r="C813" s="368">
        <f>_xlfn.XLOOKUP(E813,holds!B:B,holds!W:W)+IF('sets &amp; selections'!V22&gt;0,'sets &amp; selections'!V22,0)</f>
        <v>0</v>
      </c>
      <c r="D813" s="366">
        <v>70001</v>
      </c>
      <c r="E813" s="368" t="s">
        <v>235</v>
      </c>
      <c r="F813" s="368" t="s">
        <v>123</v>
      </c>
      <c r="G813" s="368" t="s">
        <v>123</v>
      </c>
      <c r="H813" s="403"/>
    </row>
    <row r="814" spans="1:8">
      <c r="A814" s="366">
        <v>70001</v>
      </c>
      <c r="B814" s="367" t="s">
        <v>799</v>
      </c>
      <c r="C814" s="368">
        <f>_xlfn.XLOOKUP(E814,holds!B:B,holds!W:W)+IF('sets &amp; selections'!V22&gt;0+'sets &amp; selections'!V12&gt;0+'sets &amp; selections'!V17&gt;0,'sets &amp; selections'!V22+'sets &amp; selections'!V12+'sets &amp; selections'!V17,0)</f>
        <v>0</v>
      </c>
      <c r="D814" s="366">
        <v>70001</v>
      </c>
      <c r="E814" s="368" t="s">
        <v>237</v>
      </c>
      <c r="F814" s="368" t="s">
        <v>123</v>
      </c>
      <c r="G814" s="368" t="s">
        <v>123</v>
      </c>
      <c r="H814" s="403"/>
    </row>
    <row r="815" spans="1:8">
      <c r="A815" s="366">
        <v>70001</v>
      </c>
      <c r="B815" s="367" t="s">
        <v>800</v>
      </c>
      <c r="C815" s="368">
        <f>_xlfn.XLOOKUP(E815,holds!B:B,holds!W:W)+IF('sets &amp; selections'!V22&gt;0+'sets &amp; selections'!V17&gt;0,'sets &amp; selections'!V22+'sets &amp; selections'!V17,0)</f>
        <v>0</v>
      </c>
      <c r="D815" s="366">
        <v>70001</v>
      </c>
      <c r="E815" s="368" t="s">
        <v>239</v>
      </c>
      <c r="F815" s="368" t="s">
        <v>123</v>
      </c>
      <c r="G815" s="368" t="s">
        <v>123</v>
      </c>
      <c r="H815" s="403"/>
    </row>
    <row r="816" spans="1:8">
      <c r="A816" s="366">
        <v>70001</v>
      </c>
      <c r="B816" s="367" t="s">
        <v>801</v>
      </c>
      <c r="C816" s="368">
        <f>_xlfn.XLOOKUP(E816,holds!B:B,holds!W:W)+IF('sets &amp; selections'!V22&gt;0+'sets &amp; selections'!V15&gt;0+'sets &amp; selections'!V16&gt;0,'sets &amp; selections'!V22+'sets &amp; selections'!V15+'sets &amp; selections'!V16,0)</f>
        <v>0</v>
      </c>
      <c r="D816" s="366">
        <v>70001</v>
      </c>
      <c r="E816" s="368" t="s">
        <v>243</v>
      </c>
      <c r="F816" s="368" t="s">
        <v>123</v>
      </c>
      <c r="G816" s="368" t="s">
        <v>123</v>
      </c>
      <c r="H816" s="403"/>
    </row>
    <row r="817" spans="1:8">
      <c r="A817" s="366">
        <v>70001</v>
      </c>
      <c r="B817" s="367" t="s">
        <v>802</v>
      </c>
      <c r="C817" s="368">
        <f>_xlfn.XLOOKUP(E817,holds!B:B,holds!W:W)+IF('sets &amp; selections'!V22&gt;0+'sets &amp; selections'!V16&gt;0,'sets &amp; selections'!V22+'sets &amp; selections'!V16,0)</f>
        <v>0</v>
      </c>
      <c r="D817" s="366">
        <v>70001</v>
      </c>
      <c r="E817" s="368" t="s">
        <v>245</v>
      </c>
      <c r="F817" s="368" t="s">
        <v>123</v>
      </c>
      <c r="G817" s="368" t="s">
        <v>123</v>
      </c>
      <c r="H817" s="403"/>
    </row>
    <row r="818" spans="1:8">
      <c r="A818" s="366">
        <v>70001</v>
      </c>
      <c r="B818" s="367" t="s">
        <v>803</v>
      </c>
      <c r="C818" s="368">
        <f>_xlfn.XLOOKUP(E818,holds!B:B,holds!W:W)+IF('sets &amp; selections'!V22&gt;0+'sets &amp; selections'!V17&gt;0,'sets &amp; selections'!V22+'sets &amp; selections'!V17,0)</f>
        <v>0</v>
      </c>
      <c r="D818" s="366">
        <v>70001</v>
      </c>
      <c r="E818" s="368" t="s">
        <v>249</v>
      </c>
      <c r="F818" s="368" t="s">
        <v>123</v>
      </c>
      <c r="G818" s="368" t="s">
        <v>123</v>
      </c>
      <c r="H818" s="403"/>
    </row>
    <row r="819" spans="1:8">
      <c r="A819" s="366">
        <v>70001</v>
      </c>
      <c r="B819" s="367" t="s">
        <v>804</v>
      </c>
      <c r="C819" s="368">
        <f>_xlfn.XLOOKUP(E819,holds!B:B,holds!W:W)+IF('sets &amp; selections'!V22&gt;0+'sets &amp; selections'!V12&gt;0+'sets &amp; selections'!V17&gt;0,'sets &amp; selections'!V22+'sets &amp; selections'!V12+'sets &amp; selections'!V17,0)</f>
        <v>0</v>
      </c>
      <c r="D819" s="366">
        <v>70001</v>
      </c>
      <c r="E819" s="368" t="s">
        <v>251</v>
      </c>
      <c r="F819" s="368" t="s">
        <v>123</v>
      </c>
      <c r="G819" s="368" t="s">
        <v>123</v>
      </c>
      <c r="H819" s="403"/>
    </row>
    <row r="820" spans="1:8">
      <c r="A820" s="366">
        <v>70001</v>
      </c>
      <c r="B820" s="367" t="s">
        <v>805</v>
      </c>
      <c r="C820" s="368">
        <f>_xlfn.XLOOKUP(E820,holds!B:B,holds!W:W)+IF('sets &amp; selections'!V22&gt;0+'sets &amp; selections'!V13&gt;0+'sets &amp; selections'!V16&gt;0,'sets &amp; selections'!V22+'sets &amp; selections'!V13+'sets &amp; selections'!V16,0)</f>
        <v>0</v>
      </c>
      <c r="D820" s="366">
        <v>70001</v>
      </c>
      <c r="E820" s="368" t="s">
        <v>253</v>
      </c>
      <c r="F820" s="368" t="s">
        <v>123</v>
      </c>
      <c r="G820" s="368" t="s">
        <v>123</v>
      </c>
      <c r="H820" s="403"/>
    </row>
    <row r="821" spans="1:8">
      <c r="A821" s="366">
        <v>70001</v>
      </c>
      <c r="B821" s="367" t="s">
        <v>806</v>
      </c>
      <c r="C821" s="368">
        <f>_xlfn.XLOOKUP(E821,holds!B:B,holds!W:W)+IF('sets &amp; selections'!V22&gt;0+'sets &amp; selections'!V15&gt;0+'sets &amp; selections'!V14&gt;0+'sets &amp; selections'!V17&gt;0,'sets &amp; selections'!V22+'sets &amp; selections'!V15+'sets &amp; selections'!V14+'sets &amp; selections'!V17,0)</f>
        <v>0</v>
      </c>
      <c r="D821" s="366">
        <v>70001</v>
      </c>
      <c r="E821" s="368" t="s">
        <v>257</v>
      </c>
      <c r="F821" s="368" t="s">
        <v>123</v>
      </c>
      <c r="G821" s="368" t="s">
        <v>123</v>
      </c>
      <c r="H821" s="403"/>
    </row>
    <row r="822" spans="1:8">
      <c r="A822" s="366">
        <v>70001</v>
      </c>
      <c r="B822" s="367" t="s">
        <v>807</v>
      </c>
      <c r="C822" s="368">
        <f>_xlfn.XLOOKUP(E822,holds!B:B,holds!W:W)+IF('sets &amp; selections'!V22&gt;0+'sets &amp; selections'!V14&gt;0,'sets &amp; selections'!V22+'sets &amp; selections'!V14,0)</f>
        <v>0</v>
      </c>
      <c r="D822" s="366">
        <v>70001</v>
      </c>
      <c r="E822" s="368" t="s">
        <v>255</v>
      </c>
      <c r="F822" s="368" t="s">
        <v>123</v>
      </c>
      <c r="G822" s="368" t="s">
        <v>123</v>
      </c>
      <c r="H822" s="403"/>
    </row>
    <row r="823" spans="1:8">
      <c r="A823" s="366">
        <v>70001</v>
      </c>
      <c r="B823" s="367" t="s">
        <v>808</v>
      </c>
      <c r="C823" s="368">
        <f>_xlfn.XLOOKUP(E823,holds!B:B,holds!W:W)+IF('sets &amp; selections'!V22&gt;0,'sets &amp; selections'!V22,0)</f>
        <v>0</v>
      </c>
      <c r="D823" s="366">
        <v>70001</v>
      </c>
      <c r="E823" s="368" t="s">
        <v>247</v>
      </c>
      <c r="F823" s="368" t="s">
        <v>123</v>
      </c>
      <c r="G823" s="368" t="s">
        <v>123</v>
      </c>
      <c r="H823" s="403"/>
    </row>
    <row r="824" spans="1:8">
      <c r="A824" s="366">
        <v>70001</v>
      </c>
      <c r="B824" s="367" t="s">
        <v>809</v>
      </c>
      <c r="C824" s="368">
        <f>_xlfn.XLOOKUP(E824,holds!B:B,holds!W:W)+IF('sets &amp; selections'!V22&gt;0,'sets &amp; selections'!V22,0)</f>
        <v>0</v>
      </c>
      <c r="D824" s="366">
        <v>70001</v>
      </c>
      <c r="E824" s="368" t="s">
        <v>241</v>
      </c>
      <c r="F824" s="368" t="s">
        <v>123</v>
      </c>
      <c r="G824" s="368" t="s">
        <v>123</v>
      </c>
      <c r="H824" s="403"/>
    </row>
    <row r="825" spans="1:8">
      <c r="A825" s="366">
        <v>70001</v>
      </c>
      <c r="B825" s="367" t="s">
        <v>810</v>
      </c>
      <c r="C825" s="368">
        <f>_xlfn.XLOOKUP(E825,holds!B:B,holds!W:W)+IF('sets &amp; selections'!V22&gt;0+'sets &amp; selections'!V13&gt;0,'sets &amp; selections'!V22+'sets &amp; selections'!V13,0)</f>
        <v>0</v>
      </c>
      <c r="D825" s="366">
        <v>70001</v>
      </c>
      <c r="E825" s="368" t="s">
        <v>233</v>
      </c>
      <c r="F825" s="368" t="s">
        <v>123</v>
      </c>
      <c r="G825" s="368" t="s">
        <v>123</v>
      </c>
      <c r="H825" s="403"/>
    </row>
    <row r="826" spans="1:8">
      <c r="A826" s="366">
        <v>70001</v>
      </c>
      <c r="B826" s="367" t="s">
        <v>811</v>
      </c>
      <c r="C826" s="368">
        <f>_xlfn.XLOOKUP(E826,holds!B:B,holds!W:W)+IF('sets &amp; selections'!V22&gt;0+'sets &amp; selections'!V13&gt;0,'sets &amp; selections'!V22+'sets &amp; selections'!V13,0)</f>
        <v>0</v>
      </c>
      <c r="D826" s="366">
        <v>70001</v>
      </c>
      <c r="E826" s="368" t="s">
        <v>227</v>
      </c>
      <c r="F826" s="368" t="s">
        <v>123</v>
      </c>
      <c r="G826" s="368" t="s">
        <v>123</v>
      </c>
      <c r="H826" s="403"/>
    </row>
    <row r="827" spans="1:8">
      <c r="A827" s="366">
        <v>70001</v>
      </c>
      <c r="B827" s="367" t="s">
        <v>812</v>
      </c>
      <c r="C827" s="368">
        <f>_xlfn.XLOOKUP(E827,holds!B:B,holds!W:W)+IF('sets &amp; selections'!V22&gt;0+'sets &amp; selections'!V13&gt;0,'sets &amp; selections'!V22+'sets &amp; selections'!V13,0)</f>
        <v>0</v>
      </c>
      <c r="D827" s="366">
        <v>70001</v>
      </c>
      <c r="E827" s="368" t="s">
        <v>221</v>
      </c>
      <c r="F827" s="368" t="s">
        <v>123</v>
      </c>
      <c r="G827" s="368" t="s">
        <v>123</v>
      </c>
      <c r="H827" s="403"/>
    </row>
    <row r="828" spans="1:8">
      <c r="A828" s="363">
        <v>70001</v>
      </c>
      <c r="B828" s="364" t="s">
        <v>813</v>
      </c>
      <c r="C828" s="365">
        <f>_xlfn.XLOOKUP(E828,holds!B:B,holds!X:X)+IF('sets &amp; selections'!W22&gt;0+'sets &amp; selections'!W15&gt;0+'sets &amp; selections'!W16&gt;0+'sets &amp; selections'!W17&gt;0,'sets &amp; selections'!W22+'sets &amp; selections'!W15+'sets &amp; selections'!W16+'sets &amp; selections'!W17,0)</f>
        <v>0</v>
      </c>
      <c r="D828" s="363">
        <v>70001</v>
      </c>
      <c r="E828" s="365" t="s">
        <v>219</v>
      </c>
      <c r="F828" s="365" t="s">
        <v>124</v>
      </c>
      <c r="G828" s="365" t="s">
        <v>124</v>
      </c>
      <c r="H828" s="403"/>
    </row>
    <row r="829" spans="1:8">
      <c r="A829" s="363">
        <v>70001</v>
      </c>
      <c r="B829" s="364" t="s">
        <v>814</v>
      </c>
      <c r="C829" s="365">
        <f>_xlfn.XLOOKUP(E829,holds!B:B,holds!X:X)+IF('sets &amp; selections'!W22&gt;0+'sets &amp; selections'!W15&gt;0+'sets &amp; selections'!W17&gt;0,'sets &amp; selections'!W22+'sets &amp; selections'!W15+'sets &amp; selections'!W17,0)</f>
        <v>0</v>
      </c>
      <c r="D829" s="363">
        <v>70001</v>
      </c>
      <c r="E829" s="365" t="s">
        <v>223</v>
      </c>
      <c r="F829" s="365" t="s">
        <v>124</v>
      </c>
      <c r="G829" s="365" t="s">
        <v>124</v>
      </c>
      <c r="H829" s="403"/>
    </row>
    <row r="830" spans="1:8">
      <c r="A830" s="363">
        <v>70001</v>
      </c>
      <c r="B830" s="364" t="s">
        <v>815</v>
      </c>
      <c r="C830" s="365">
        <f>_xlfn.XLOOKUP(E830,holds!B:B,holds!X:X)+IF('sets &amp; selections'!W22&gt;0+'sets &amp; selections'!W12&gt;0+'sets &amp; selections'!W17&gt;0,'sets &amp; selections'!W22+'sets &amp; selections'!W12+'sets &amp; selections'!W17,0)</f>
        <v>0</v>
      </c>
      <c r="D830" s="363">
        <v>70001</v>
      </c>
      <c r="E830" s="365" t="s">
        <v>225</v>
      </c>
      <c r="F830" s="365" t="s">
        <v>124</v>
      </c>
      <c r="G830" s="365" t="s">
        <v>124</v>
      </c>
      <c r="H830" s="403"/>
    </row>
    <row r="831" spans="1:8">
      <c r="A831" s="363">
        <v>70001</v>
      </c>
      <c r="B831" s="364" t="s">
        <v>816</v>
      </c>
      <c r="C831" s="365">
        <f>_xlfn.XLOOKUP(E831,holds!B:B,holds!X:X)+IF('sets &amp; selections'!W22&gt;0+'sets &amp; selections'!W16&gt;0,'sets &amp; selections'!W22+'sets &amp; selections'!W16,0)</f>
        <v>0</v>
      </c>
      <c r="D831" s="363">
        <v>70001</v>
      </c>
      <c r="E831" s="365" t="s">
        <v>229</v>
      </c>
      <c r="F831" s="365" t="s">
        <v>124</v>
      </c>
      <c r="G831" s="365" t="s">
        <v>124</v>
      </c>
      <c r="H831" s="403"/>
    </row>
    <row r="832" spans="1:8">
      <c r="A832" s="363">
        <v>70001</v>
      </c>
      <c r="B832" s="364" t="s">
        <v>817</v>
      </c>
      <c r="C832" s="365">
        <f>_xlfn.XLOOKUP(E832,holds!B:B,holds!X:X)+IF('sets &amp; selections'!W22&gt;0+'sets &amp; selections'!W16&gt;0,'sets &amp; selections'!W22+'sets &amp; selections'!W16,0)</f>
        <v>0</v>
      </c>
      <c r="D832" s="363">
        <v>70001</v>
      </c>
      <c r="E832" s="365" t="s">
        <v>231</v>
      </c>
      <c r="F832" s="365" t="s">
        <v>124</v>
      </c>
      <c r="G832" s="365" t="s">
        <v>124</v>
      </c>
      <c r="H832" s="403"/>
    </row>
    <row r="833" spans="1:8">
      <c r="A833" s="363">
        <v>70001</v>
      </c>
      <c r="B833" s="364" t="s">
        <v>818</v>
      </c>
      <c r="C833" s="365">
        <f>_xlfn.XLOOKUP(E833,holds!B:B,holds!X:X)+IF('sets &amp; selections'!W22&gt;0,'sets &amp; selections'!W22,0)</f>
        <v>0</v>
      </c>
      <c r="D833" s="363">
        <v>70001</v>
      </c>
      <c r="E833" s="365" t="s">
        <v>235</v>
      </c>
      <c r="F833" s="365" t="s">
        <v>124</v>
      </c>
      <c r="G833" s="365" t="s">
        <v>124</v>
      </c>
      <c r="H833" s="403"/>
    </row>
    <row r="834" spans="1:8">
      <c r="A834" s="363">
        <v>70001</v>
      </c>
      <c r="B834" s="364" t="s">
        <v>819</v>
      </c>
      <c r="C834" s="365">
        <f>_xlfn.XLOOKUP(E834,holds!B:B,holds!X:X)+IF('sets &amp; selections'!W22&gt;0+'sets &amp; selections'!W12&gt;0+'sets &amp; selections'!W17&gt;0,'sets &amp; selections'!W22+'sets &amp; selections'!W12+'sets &amp; selections'!W17,0)</f>
        <v>0</v>
      </c>
      <c r="D834" s="363">
        <v>70001</v>
      </c>
      <c r="E834" s="365" t="s">
        <v>237</v>
      </c>
      <c r="F834" s="365" t="s">
        <v>124</v>
      </c>
      <c r="G834" s="365" t="s">
        <v>124</v>
      </c>
      <c r="H834" s="403"/>
    </row>
    <row r="835" spans="1:8">
      <c r="A835" s="363">
        <v>70001</v>
      </c>
      <c r="B835" s="364" t="s">
        <v>820</v>
      </c>
      <c r="C835" s="365">
        <f>_xlfn.XLOOKUP(E835,holds!B:B,holds!X:X)+IF('sets &amp; selections'!W22&gt;0+'sets &amp; selections'!W17&gt;0,'sets &amp; selections'!W22+'sets &amp; selections'!W17,0)</f>
        <v>0</v>
      </c>
      <c r="D835" s="363">
        <v>70001</v>
      </c>
      <c r="E835" s="365" t="s">
        <v>239</v>
      </c>
      <c r="F835" s="365" t="s">
        <v>124</v>
      </c>
      <c r="G835" s="365" t="s">
        <v>124</v>
      </c>
      <c r="H835" s="403"/>
    </row>
    <row r="836" spans="1:8">
      <c r="A836" s="363">
        <v>70001</v>
      </c>
      <c r="B836" s="364" t="s">
        <v>821</v>
      </c>
      <c r="C836" s="365">
        <f>_xlfn.XLOOKUP(E836,holds!B:B,holds!X:X)+IF('sets &amp; selections'!W22&gt;0+'sets &amp; selections'!W15&gt;0+'sets &amp; selections'!W16&gt;0,'sets &amp; selections'!W22+'sets &amp; selections'!W15+'sets &amp; selections'!W16,0)</f>
        <v>0</v>
      </c>
      <c r="D836" s="363">
        <v>70001</v>
      </c>
      <c r="E836" s="365" t="s">
        <v>243</v>
      </c>
      <c r="F836" s="365" t="s">
        <v>124</v>
      </c>
      <c r="G836" s="365" t="s">
        <v>124</v>
      </c>
      <c r="H836" s="403"/>
    </row>
    <row r="837" spans="1:8">
      <c r="A837" s="363">
        <v>70001</v>
      </c>
      <c r="B837" s="364" t="s">
        <v>822</v>
      </c>
      <c r="C837" s="365">
        <f>_xlfn.XLOOKUP(E837,holds!B:B,holds!X:X)+IF('sets &amp; selections'!W22&gt;0+'sets &amp; selections'!W16&gt;0,'sets &amp; selections'!W22+'sets &amp; selections'!W16,0)</f>
        <v>0</v>
      </c>
      <c r="D837" s="363">
        <v>70001</v>
      </c>
      <c r="E837" s="365" t="s">
        <v>245</v>
      </c>
      <c r="F837" s="365" t="s">
        <v>124</v>
      </c>
      <c r="G837" s="365" t="s">
        <v>124</v>
      </c>
      <c r="H837" s="403"/>
    </row>
    <row r="838" spans="1:8">
      <c r="A838" s="363">
        <v>70001</v>
      </c>
      <c r="B838" s="364" t="s">
        <v>823</v>
      </c>
      <c r="C838" s="365">
        <f>_xlfn.XLOOKUP(E838,holds!B:B,holds!X:X)+IF('sets &amp; selections'!W22&gt;0+'sets &amp; selections'!W17&gt;0,'sets &amp; selections'!W22+'sets &amp; selections'!W17,0)</f>
        <v>0</v>
      </c>
      <c r="D838" s="363">
        <v>70001</v>
      </c>
      <c r="E838" s="365" t="s">
        <v>249</v>
      </c>
      <c r="F838" s="365" t="s">
        <v>124</v>
      </c>
      <c r="G838" s="365" t="s">
        <v>124</v>
      </c>
      <c r="H838" s="403"/>
    </row>
    <row r="839" spans="1:8">
      <c r="A839" s="363">
        <v>70001</v>
      </c>
      <c r="B839" s="364" t="s">
        <v>824</v>
      </c>
      <c r="C839" s="365">
        <f>_xlfn.XLOOKUP(E839,holds!B:B,holds!X:X)+IF('sets &amp; selections'!W22&gt;0+'sets &amp; selections'!W12&gt;0+'sets &amp; selections'!W17&gt;0,'sets &amp; selections'!W22+'sets &amp; selections'!W12+'sets &amp; selections'!W17,0)</f>
        <v>0</v>
      </c>
      <c r="D839" s="363">
        <v>70001</v>
      </c>
      <c r="E839" s="365" t="s">
        <v>251</v>
      </c>
      <c r="F839" s="365" t="s">
        <v>124</v>
      </c>
      <c r="G839" s="365" t="s">
        <v>124</v>
      </c>
      <c r="H839" s="403"/>
    </row>
    <row r="840" spans="1:8">
      <c r="A840" s="363">
        <v>70001</v>
      </c>
      <c r="B840" s="364" t="s">
        <v>825</v>
      </c>
      <c r="C840" s="365">
        <f>_xlfn.XLOOKUP(E840,holds!B:B,holds!X:X)+IF('sets &amp; selections'!W22&gt;0+'sets &amp; selections'!W13&gt;0+'sets &amp; selections'!W16&gt;0,'sets &amp; selections'!W22+'sets &amp; selections'!W13+'sets &amp; selections'!W16,0)</f>
        <v>0</v>
      </c>
      <c r="D840" s="363">
        <v>70001</v>
      </c>
      <c r="E840" s="365" t="s">
        <v>253</v>
      </c>
      <c r="F840" s="365" t="s">
        <v>124</v>
      </c>
      <c r="G840" s="365" t="s">
        <v>124</v>
      </c>
      <c r="H840" s="403"/>
    </row>
    <row r="841" spans="1:8">
      <c r="A841" s="363">
        <v>70001</v>
      </c>
      <c r="B841" s="364" t="s">
        <v>826</v>
      </c>
      <c r="C841" s="365">
        <f>_xlfn.XLOOKUP(E841,holds!B:B,holds!X:X)+IF('sets &amp; selections'!W22&gt;0+'sets &amp; selections'!W15&gt;0+'sets &amp; selections'!W14&gt;0+'sets &amp; selections'!W17&gt;0,'sets &amp; selections'!W22+'sets &amp; selections'!W15+'sets &amp; selections'!W14+'sets &amp; selections'!W17,0)</f>
        <v>0</v>
      </c>
      <c r="D841" s="363">
        <v>70001</v>
      </c>
      <c r="E841" s="365" t="s">
        <v>257</v>
      </c>
      <c r="F841" s="365" t="s">
        <v>124</v>
      </c>
      <c r="G841" s="365" t="s">
        <v>124</v>
      </c>
      <c r="H841" s="403"/>
    </row>
    <row r="842" spans="1:8">
      <c r="A842" s="363">
        <v>70001</v>
      </c>
      <c r="B842" s="364" t="s">
        <v>827</v>
      </c>
      <c r="C842" s="365">
        <f>_xlfn.XLOOKUP(E842,holds!B:B,holds!X:X)+IF('sets &amp; selections'!W22&gt;0+'sets &amp; selections'!W14&gt;0,'sets &amp; selections'!W22+'sets &amp; selections'!W14,0)</f>
        <v>0</v>
      </c>
      <c r="D842" s="363">
        <v>70001</v>
      </c>
      <c r="E842" s="365" t="s">
        <v>255</v>
      </c>
      <c r="F842" s="365" t="s">
        <v>124</v>
      </c>
      <c r="G842" s="365" t="s">
        <v>124</v>
      </c>
      <c r="H842" s="403"/>
    </row>
    <row r="843" spans="1:8">
      <c r="A843" s="363">
        <v>70001</v>
      </c>
      <c r="B843" s="364" t="s">
        <v>828</v>
      </c>
      <c r="C843" s="365">
        <f>_xlfn.XLOOKUP(E843,holds!B:B,holds!X:X)+IF('sets &amp; selections'!W22&gt;0,'sets &amp; selections'!W22,0)</f>
        <v>0</v>
      </c>
      <c r="D843" s="363">
        <v>70001</v>
      </c>
      <c r="E843" s="365" t="s">
        <v>247</v>
      </c>
      <c r="F843" s="365" t="s">
        <v>124</v>
      </c>
      <c r="G843" s="365" t="s">
        <v>124</v>
      </c>
      <c r="H843" s="403"/>
    </row>
    <row r="844" spans="1:8">
      <c r="A844" s="363">
        <v>70001</v>
      </c>
      <c r="B844" s="364" t="s">
        <v>829</v>
      </c>
      <c r="C844" s="365">
        <f>_xlfn.XLOOKUP(E844,holds!B:B,holds!X:X)+IF('sets &amp; selections'!W22&gt;0,'sets &amp; selections'!W22,0)</f>
        <v>0</v>
      </c>
      <c r="D844" s="363">
        <v>70001</v>
      </c>
      <c r="E844" s="365" t="s">
        <v>241</v>
      </c>
      <c r="F844" s="365" t="s">
        <v>124</v>
      </c>
      <c r="G844" s="365" t="s">
        <v>124</v>
      </c>
      <c r="H844" s="403"/>
    </row>
    <row r="845" spans="1:8">
      <c r="A845" s="363">
        <v>70001</v>
      </c>
      <c r="B845" s="364" t="s">
        <v>830</v>
      </c>
      <c r="C845" s="365">
        <f>_xlfn.XLOOKUP(E845,holds!B:B,holds!X:X)+IF('sets &amp; selections'!W22&gt;0+'sets &amp; selections'!W13&gt;0,'sets &amp; selections'!W22+'sets &amp; selections'!W13,0)</f>
        <v>0</v>
      </c>
      <c r="D845" s="363">
        <v>70001</v>
      </c>
      <c r="E845" s="365" t="s">
        <v>233</v>
      </c>
      <c r="F845" s="365" t="s">
        <v>124</v>
      </c>
      <c r="G845" s="365" t="s">
        <v>124</v>
      </c>
      <c r="H845" s="403"/>
    </row>
    <row r="846" spans="1:8">
      <c r="A846" s="363">
        <v>70001</v>
      </c>
      <c r="B846" s="364" t="s">
        <v>831</v>
      </c>
      <c r="C846" s="365">
        <f>_xlfn.XLOOKUP(E846,holds!B:B,holds!X:X)+IF('sets &amp; selections'!W22&gt;0+'sets &amp; selections'!W13&gt;0,'sets &amp; selections'!W22+'sets &amp; selections'!W13,0)</f>
        <v>0</v>
      </c>
      <c r="D846" s="363">
        <v>70001</v>
      </c>
      <c r="E846" s="365" t="s">
        <v>227</v>
      </c>
      <c r="F846" s="365" t="s">
        <v>124</v>
      </c>
      <c r="G846" s="365" t="s">
        <v>124</v>
      </c>
      <c r="H846" s="403"/>
    </row>
    <row r="847" spans="1:8" ht="17" thickBot="1">
      <c r="A847" s="393">
        <v>70001</v>
      </c>
      <c r="B847" s="394" t="s">
        <v>832</v>
      </c>
      <c r="C847" s="395">
        <f>_xlfn.XLOOKUP(E847,holds!B:B,holds!X:X)+IF('sets &amp; selections'!W22&gt;0+'sets &amp; selections'!W13&gt;0,'sets &amp; selections'!W22+'sets &amp; selections'!W13,0)</f>
        <v>0</v>
      </c>
      <c r="D847" s="393">
        <v>70001</v>
      </c>
      <c r="E847" s="395" t="s">
        <v>221</v>
      </c>
      <c r="F847" s="395" t="s">
        <v>124</v>
      </c>
      <c r="G847" s="395" t="s">
        <v>124</v>
      </c>
      <c r="H847" s="403"/>
    </row>
    <row r="848" spans="1:8" ht="15.75" customHeight="1">
      <c r="A848" s="404">
        <v>70001</v>
      </c>
      <c r="B848" s="405" t="s">
        <v>833</v>
      </c>
      <c r="C848" s="404">
        <f>_xlfn.XLOOKUP(E848,holds!B:B,holds!I:I)+IF('sets &amp; selections'!H23&gt;0,'sets &amp; selections'!H23,0)</f>
        <v>0</v>
      </c>
      <c r="D848" s="404">
        <v>70001</v>
      </c>
      <c r="E848" s="406" t="s">
        <v>259</v>
      </c>
      <c r="F848" s="406" t="s">
        <v>113</v>
      </c>
      <c r="G848" s="406" t="s">
        <v>113</v>
      </c>
    </row>
    <row r="849" spans="1:7">
      <c r="A849" s="390">
        <v>70001</v>
      </c>
      <c r="B849" s="391" t="s">
        <v>834</v>
      </c>
      <c r="C849" s="390">
        <f>_xlfn.XLOOKUP(E849,holds!B:B,holds!I:I)+IF('sets &amp; selections'!H23&gt;0,'sets &amp; selections'!H23,0)</f>
        <v>0</v>
      </c>
      <c r="D849" s="390">
        <v>70001</v>
      </c>
      <c r="E849" s="392" t="s">
        <v>261</v>
      </c>
      <c r="F849" s="392" t="s">
        <v>113</v>
      </c>
      <c r="G849" s="392" t="s">
        <v>113</v>
      </c>
    </row>
    <row r="850" spans="1:7">
      <c r="A850" s="390">
        <v>70001</v>
      </c>
      <c r="B850" s="391" t="s">
        <v>835</v>
      </c>
      <c r="C850" s="390">
        <f>_xlfn.XLOOKUP(E850,holds!B:B,holds!I:I)+IF('sets &amp; selections'!H23&gt;0,'sets &amp; selections'!H23,0)</f>
        <v>0</v>
      </c>
      <c r="D850" s="390">
        <v>70001</v>
      </c>
      <c r="E850" s="392" t="s">
        <v>263</v>
      </c>
      <c r="F850" s="392" t="s">
        <v>113</v>
      </c>
      <c r="G850" s="392" t="s">
        <v>113</v>
      </c>
    </row>
    <row r="851" spans="1:7">
      <c r="A851" s="390">
        <v>70001</v>
      </c>
      <c r="B851" s="391" t="s">
        <v>836</v>
      </c>
      <c r="C851" s="390">
        <f>_xlfn.XLOOKUP(E851,holds!B:B,holds!I:I)+IF('sets &amp; selections'!H23&gt;0,'sets &amp; selections'!H23,0)</f>
        <v>0</v>
      </c>
      <c r="D851" s="390">
        <v>70001</v>
      </c>
      <c r="E851" s="392" t="s">
        <v>265</v>
      </c>
      <c r="F851" s="392" t="s">
        <v>113</v>
      </c>
      <c r="G851" s="392" t="s">
        <v>113</v>
      </c>
    </row>
    <row r="852" spans="1:7">
      <c r="A852" s="390">
        <v>70001</v>
      </c>
      <c r="B852" s="391" t="s">
        <v>837</v>
      </c>
      <c r="C852" s="390">
        <f>_xlfn.XLOOKUP(E852,holds!B:B,holds!I:I)+IF('sets &amp; selections'!H23&gt;0,'sets &amp; selections'!H23,0)</f>
        <v>0</v>
      </c>
      <c r="D852" s="390">
        <v>70001</v>
      </c>
      <c r="E852" s="392" t="s">
        <v>267</v>
      </c>
      <c r="F852" s="392" t="s">
        <v>113</v>
      </c>
      <c r="G852" s="392" t="s">
        <v>113</v>
      </c>
    </row>
    <row r="853" spans="1:7">
      <c r="A853" s="390">
        <v>70001</v>
      </c>
      <c r="B853" s="391" t="s">
        <v>838</v>
      </c>
      <c r="C853" s="390">
        <f>_xlfn.XLOOKUP(E853,holds!B:B,holds!I:I)+IF('sets &amp; selections'!H23&gt;0,'sets &amp; selections'!H23,0)</f>
        <v>0</v>
      </c>
      <c r="D853" s="390">
        <v>70001</v>
      </c>
      <c r="E853" s="392" t="s">
        <v>269</v>
      </c>
      <c r="F853" s="392" t="s">
        <v>113</v>
      </c>
      <c r="G853" s="392" t="s">
        <v>113</v>
      </c>
    </row>
    <row r="854" spans="1:7">
      <c r="A854" s="390">
        <v>70001</v>
      </c>
      <c r="B854" s="391" t="s">
        <v>839</v>
      </c>
      <c r="C854" s="390">
        <f>_xlfn.XLOOKUP(E854,holds!B:B,holds!I:I)+IF('sets &amp; selections'!H23&gt;0,'sets &amp; selections'!H23,0)</f>
        <v>0</v>
      </c>
      <c r="D854" s="390">
        <v>70001</v>
      </c>
      <c r="E854" s="392" t="s">
        <v>271</v>
      </c>
      <c r="F854" s="392" t="s">
        <v>113</v>
      </c>
      <c r="G854" s="392" t="s">
        <v>113</v>
      </c>
    </row>
    <row r="855" spans="1:7">
      <c r="A855" s="390">
        <v>70001</v>
      </c>
      <c r="B855" s="391" t="s">
        <v>840</v>
      </c>
      <c r="C855" s="390">
        <f>_xlfn.XLOOKUP(E855,holds!B:B,holds!I:I)+IF('sets &amp; selections'!H23&gt;0,'sets &amp; selections'!H23,0)</f>
        <v>0</v>
      </c>
      <c r="D855" s="390">
        <v>70001</v>
      </c>
      <c r="E855" s="392" t="s">
        <v>273</v>
      </c>
      <c r="F855" s="392" t="s">
        <v>113</v>
      </c>
      <c r="G855" s="392" t="s">
        <v>113</v>
      </c>
    </row>
    <row r="856" spans="1:7">
      <c r="A856" s="390">
        <v>70001</v>
      </c>
      <c r="B856" s="391" t="s">
        <v>841</v>
      </c>
      <c r="C856" s="390">
        <f>_xlfn.XLOOKUP(E856,holds!B:B,holds!I:I)+IF('sets &amp; selections'!H23&gt;0,'sets &amp; selections'!H23,0)</f>
        <v>0</v>
      </c>
      <c r="D856" s="390">
        <v>70001</v>
      </c>
      <c r="E856" s="392" t="s">
        <v>275</v>
      </c>
      <c r="F856" s="392" t="s">
        <v>113</v>
      </c>
      <c r="G856" s="392" t="s">
        <v>113</v>
      </c>
    </row>
    <row r="857" spans="1:7">
      <c r="A857" s="390">
        <v>70001</v>
      </c>
      <c r="B857" s="391" t="s">
        <v>842</v>
      </c>
      <c r="C857" s="390">
        <f>_xlfn.XLOOKUP(E857,holds!B:B,holds!I:I)+IF('sets &amp; selections'!H23&gt;0,'sets &amp; selections'!H23,0)</f>
        <v>0</v>
      </c>
      <c r="D857" s="390">
        <v>70001</v>
      </c>
      <c r="E857" s="392" t="s">
        <v>277</v>
      </c>
      <c r="F857" s="392" t="s">
        <v>113</v>
      </c>
      <c r="G857" s="392" t="s">
        <v>113</v>
      </c>
    </row>
    <row r="858" spans="1:7">
      <c r="A858" s="390">
        <v>70001</v>
      </c>
      <c r="B858" s="391" t="s">
        <v>843</v>
      </c>
      <c r="C858" s="390">
        <f>_xlfn.XLOOKUP(E858,holds!B:B,holds!I:I)+IF('sets &amp; selections'!H23&gt;0,'sets &amp; selections'!H23,0)</f>
        <v>0</v>
      </c>
      <c r="D858" s="390">
        <v>70001</v>
      </c>
      <c r="E858" s="392" t="s">
        <v>279</v>
      </c>
      <c r="F858" s="392" t="s">
        <v>113</v>
      </c>
      <c r="G858" s="392" t="s">
        <v>113</v>
      </c>
    </row>
    <row r="859" spans="1:7">
      <c r="A859" s="390">
        <v>70001</v>
      </c>
      <c r="B859" s="391" t="s">
        <v>844</v>
      </c>
      <c r="C859" s="390">
        <f>_xlfn.XLOOKUP(E859,holds!B:B,holds!I:I)+IF('sets &amp; selections'!H23&gt;0,'sets &amp; selections'!H23,0)</f>
        <v>0</v>
      </c>
      <c r="D859" s="390">
        <v>70001</v>
      </c>
      <c r="E859" s="392" t="s">
        <v>281</v>
      </c>
      <c r="F859" s="392" t="s">
        <v>113</v>
      </c>
      <c r="G859" s="392" t="s">
        <v>113</v>
      </c>
    </row>
    <row r="860" spans="1:7">
      <c r="A860" s="390">
        <v>70001</v>
      </c>
      <c r="B860" s="391" t="s">
        <v>845</v>
      </c>
      <c r="C860" s="390">
        <f>_xlfn.XLOOKUP(E860,holds!B:B,holds!I:I)+IF('sets &amp; selections'!H23&gt;0,'sets &amp; selections'!H23,0)</f>
        <v>0</v>
      </c>
      <c r="D860" s="390">
        <v>70001</v>
      </c>
      <c r="E860" s="392" t="s">
        <v>283</v>
      </c>
      <c r="F860" s="392" t="s">
        <v>113</v>
      </c>
      <c r="G860" s="392" t="s">
        <v>113</v>
      </c>
    </row>
    <row r="861" spans="1:7">
      <c r="A861" s="396">
        <v>70001</v>
      </c>
      <c r="B861" s="397" t="s">
        <v>846</v>
      </c>
      <c r="C861" s="396">
        <f>_xlfn.XLOOKUP(E861,holds!B:B,holds!J:J)+IF('sets &amp; selections'!I23&gt;0,'sets &amp; selections'!I23,0)</f>
        <v>0</v>
      </c>
      <c r="D861" s="396">
        <v>70001</v>
      </c>
      <c r="E861" s="398" t="s">
        <v>259</v>
      </c>
      <c r="F861" s="398" t="s">
        <v>114</v>
      </c>
      <c r="G861" s="398" t="s">
        <v>114</v>
      </c>
    </row>
    <row r="862" spans="1:7">
      <c r="A862" s="396">
        <v>70001</v>
      </c>
      <c r="B862" s="397" t="s">
        <v>847</v>
      </c>
      <c r="C862" s="396">
        <f>_xlfn.XLOOKUP(E862,holds!B:B,holds!J:J)+IF('sets &amp; selections'!I23&gt;0,'sets &amp; selections'!I23,0)</f>
        <v>0</v>
      </c>
      <c r="D862" s="396">
        <v>70001</v>
      </c>
      <c r="E862" s="398" t="s">
        <v>261</v>
      </c>
      <c r="F862" s="398" t="s">
        <v>114</v>
      </c>
      <c r="G862" s="398" t="s">
        <v>114</v>
      </c>
    </row>
    <row r="863" spans="1:7">
      <c r="A863" s="396">
        <v>70001</v>
      </c>
      <c r="B863" s="397" t="s">
        <v>848</v>
      </c>
      <c r="C863" s="396">
        <f>_xlfn.XLOOKUP(E863,holds!B:B,holds!J:J)+IF('sets &amp; selections'!I23&gt;0,'sets &amp; selections'!I23,0)</f>
        <v>0</v>
      </c>
      <c r="D863" s="396">
        <v>70001</v>
      </c>
      <c r="E863" s="398" t="s">
        <v>263</v>
      </c>
      <c r="F863" s="398" t="s">
        <v>114</v>
      </c>
      <c r="G863" s="398" t="s">
        <v>114</v>
      </c>
    </row>
    <row r="864" spans="1:7">
      <c r="A864" s="396">
        <v>70001</v>
      </c>
      <c r="B864" s="397" t="s">
        <v>849</v>
      </c>
      <c r="C864" s="396">
        <f>_xlfn.XLOOKUP(E864,holds!B:B,holds!J:J)+IF('sets &amp; selections'!I23&gt;0,'sets &amp; selections'!I23,0)</f>
        <v>0</v>
      </c>
      <c r="D864" s="396">
        <v>70001</v>
      </c>
      <c r="E864" s="398" t="s">
        <v>265</v>
      </c>
      <c r="F864" s="398" t="s">
        <v>114</v>
      </c>
      <c r="G864" s="398" t="s">
        <v>114</v>
      </c>
    </row>
    <row r="865" spans="1:7">
      <c r="A865" s="396">
        <v>70001</v>
      </c>
      <c r="B865" s="397" t="s">
        <v>850</v>
      </c>
      <c r="C865" s="396">
        <f>_xlfn.XLOOKUP(E865,holds!B:B,holds!J:J)+IF('sets &amp; selections'!I23&gt;0,'sets &amp; selections'!I23,0)</f>
        <v>0</v>
      </c>
      <c r="D865" s="396">
        <v>70001</v>
      </c>
      <c r="E865" s="398" t="s">
        <v>267</v>
      </c>
      <c r="F865" s="398" t="s">
        <v>114</v>
      </c>
      <c r="G865" s="398" t="s">
        <v>114</v>
      </c>
    </row>
    <row r="866" spans="1:7">
      <c r="A866" s="396">
        <v>70001</v>
      </c>
      <c r="B866" s="397" t="s">
        <v>851</v>
      </c>
      <c r="C866" s="396">
        <f>_xlfn.XLOOKUP(E866,holds!B:B,holds!J:J)+IF('sets &amp; selections'!I23&gt;0,'sets &amp; selections'!I23,0)</f>
        <v>0</v>
      </c>
      <c r="D866" s="396">
        <v>70001</v>
      </c>
      <c r="E866" s="398" t="s">
        <v>269</v>
      </c>
      <c r="F866" s="398" t="s">
        <v>114</v>
      </c>
      <c r="G866" s="398" t="s">
        <v>114</v>
      </c>
    </row>
    <row r="867" spans="1:7">
      <c r="A867" s="396">
        <v>70001</v>
      </c>
      <c r="B867" s="397" t="s">
        <v>852</v>
      </c>
      <c r="C867" s="396">
        <f>_xlfn.XLOOKUP(E867,holds!B:B,holds!J:J)+IF('sets &amp; selections'!I23&gt;0,'sets &amp; selections'!I23,0)</f>
        <v>0</v>
      </c>
      <c r="D867" s="396">
        <v>70001</v>
      </c>
      <c r="E867" s="398" t="s">
        <v>271</v>
      </c>
      <c r="F867" s="398" t="s">
        <v>114</v>
      </c>
      <c r="G867" s="398" t="s">
        <v>114</v>
      </c>
    </row>
    <row r="868" spans="1:7">
      <c r="A868" s="396">
        <v>70001</v>
      </c>
      <c r="B868" s="397" t="s">
        <v>853</v>
      </c>
      <c r="C868" s="396">
        <f>_xlfn.XLOOKUP(E868,holds!B:B,holds!J:J)+IF('sets &amp; selections'!I23&gt;0,'sets &amp; selections'!I23,0)</f>
        <v>0</v>
      </c>
      <c r="D868" s="396">
        <v>70001</v>
      </c>
      <c r="E868" s="398" t="s">
        <v>273</v>
      </c>
      <c r="F868" s="398" t="s">
        <v>114</v>
      </c>
      <c r="G868" s="398" t="s">
        <v>114</v>
      </c>
    </row>
    <row r="869" spans="1:7">
      <c r="A869" s="396">
        <v>70001</v>
      </c>
      <c r="B869" s="397" t="s">
        <v>854</v>
      </c>
      <c r="C869" s="396">
        <f>_xlfn.XLOOKUP(E869,holds!B:B,holds!J:J)+IF('sets &amp; selections'!I23&gt;0,'sets &amp; selections'!I23,0)</f>
        <v>0</v>
      </c>
      <c r="D869" s="396">
        <v>70001</v>
      </c>
      <c r="E869" s="398" t="s">
        <v>275</v>
      </c>
      <c r="F869" s="398" t="s">
        <v>114</v>
      </c>
      <c r="G869" s="398" t="s">
        <v>114</v>
      </c>
    </row>
    <row r="870" spans="1:7">
      <c r="A870" s="396">
        <v>70001</v>
      </c>
      <c r="B870" s="397" t="s">
        <v>855</v>
      </c>
      <c r="C870" s="396">
        <f>_xlfn.XLOOKUP(E870,holds!B:B,holds!J:J)+IF('sets &amp; selections'!I23&gt;0,'sets &amp; selections'!I23,0)</f>
        <v>0</v>
      </c>
      <c r="D870" s="396">
        <v>70001</v>
      </c>
      <c r="E870" s="398" t="s">
        <v>277</v>
      </c>
      <c r="F870" s="398" t="s">
        <v>114</v>
      </c>
      <c r="G870" s="398" t="s">
        <v>114</v>
      </c>
    </row>
    <row r="871" spans="1:7">
      <c r="A871" s="396">
        <v>70001</v>
      </c>
      <c r="B871" s="397" t="s">
        <v>856</v>
      </c>
      <c r="C871" s="396">
        <f>_xlfn.XLOOKUP(E871,holds!B:B,holds!J:J)+IF('sets &amp; selections'!I23&gt;0,'sets &amp; selections'!I23,0)</f>
        <v>0</v>
      </c>
      <c r="D871" s="396">
        <v>70001</v>
      </c>
      <c r="E871" s="398" t="s">
        <v>279</v>
      </c>
      <c r="F871" s="398" t="s">
        <v>114</v>
      </c>
      <c r="G871" s="398" t="s">
        <v>114</v>
      </c>
    </row>
    <row r="872" spans="1:7">
      <c r="A872" s="396">
        <v>70001</v>
      </c>
      <c r="B872" s="397" t="s">
        <v>857</v>
      </c>
      <c r="C872" s="396">
        <f>_xlfn.XLOOKUP(E872,holds!B:B,holds!J:J)+IF('sets &amp; selections'!I23&gt;0,'sets &amp; selections'!I23,0)</f>
        <v>0</v>
      </c>
      <c r="D872" s="396">
        <v>70001</v>
      </c>
      <c r="E872" s="398" t="s">
        <v>281</v>
      </c>
      <c r="F872" s="398" t="s">
        <v>114</v>
      </c>
      <c r="G872" s="398" t="s">
        <v>114</v>
      </c>
    </row>
    <row r="873" spans="1:7">
      <c r="A873" s="396">
        <v>70001</v>
      </c>
      <c r="B873" s="397" t="s">
        <v>858</v>
      </c>
      <c r="C873" s="396">
        <f>_xlfn.XLOOKUP(E873,holds!B:B,holds!J:J)+IF('sets &amp; selections'!I23&gt;0,'sets &amp; selections'!I23,0)</f>
        <v>0</v>
      </c>
      <c r="D873" s="396">
        <v>70001</v>
      </c>
      <c r="E873" s="398" t="s">
        <v>283</v>
      </c>
      <c r="F873" s="398" t="s">
        <v>114</v>
      </c>
      <c r="G873" s="398" t="s">
        <v>114</v>
      </c>
    </row>
    <row r="874" spans="1:7">
      <c r="A874" s="371">
        <v>70001</v>
      </c>
      <c r="B874" s="372" t="s">
        <v>859</v>
      </c>
      <c r="C874" s="371">
        <f>_xlfn.XLOOKUP(E874,holds!B:B,holds!K:K)+IF('sets &amp; selections'!J23&gt;0,'sets &amp; selections'!J23,0)</f>
        <v>0</v>
      </c>
      <c r="D874" s="371">
        <v>70001</v>
      </c>
      <c r="E874" s="338" t="s">
        <v>259</v>
      </c>
      <c r="F874" s="338" t="s">
        <v>115</v>
      </c>
      <c r="G874" s="338" t="s">
        <v>115</v>
      </c>
    </row>
    <row r="875" spans="1:7">
      <c r="A875" s="371">
        <v>70001</v>
      </c>
      <c r="B875" s="372" t="s">
        <v>860</v>
      </c>
      <c r="C875" s="371">
        <f>_xlfn.XLOOKUP(E875,holds!B:B,holds!K:K)+IF('sets &amp; selections'!I23&gt;0,'sets &amp; selections'!I23,0)</f>
        <v>0</v>
      </c>
      <c r="D875" s="371">
        <v>70001</v>
      </c>
      <c r="E875" s="338" t="s">
        <v>261</v>
      </c>
      <c r="F875" s="338" t="s">
        <v>115</v>
      </c>
      <c r="G875" s="338" t="s">
        <v>115</v>
      </c>
    </row>
    <row r="876" spans="1:7">
      <c r="A876" s="371">
        <v>70001</v>
      </c>
      <c r="B876" s="372" t="s">
        <v>861</v>
      </c>
      <c r="C876" s="371">
        <f>_xlfn.XLOOKUP(E876,holds!B:B,holds!K:K)+IF('sets &amp; selections'!I23&gt;0,'sets &amp; selections'!I23,0)</f>
        <v>0</v>
      </c>
      <c r="D876" s="371">
        <v>70001</v>
      </c>
      <c r="E876" s="338" t="s">
        <v>263</v>
      </c>
      <c r="F876" s="338" t="s">
        <v>115</v>
      </c>
      <c r="G876" s="338" t="s">
        <v>115</v>
      </c>
    </row>
    <row r="877" spans="1:7">
      <c r="A877" s="371">
        <v>70001</v>
      </c>
      <c r="B877" s="372" t="s">
        <v>862</v>
      </c>
      <c r="C877" s="371">
        <f>_xlfn.XLOOKUP(E877,holds!B:B,holds!K:K)+IF('sets &amp; selections'!I23&gt;0,'sets &amp; selections'!I23,0)</f>
        <v>0</v>
      </c>
      <c r="D877" s="371">
        <v>70001</v>
      </c>
      <c r="E877" s="338" t="s">
        <v>265</v>
      </c>
      <c r="F877" s="338" t="s">
        <v>115</v>
      </c>
      <c r="G877" s="338" t="s">
        <v>115</v>
      </c>
    </row>
    <row r="878" spans="1:7">
      <c r="A878" s="371">
        <v>70001</v>
      </c>
      <c r="B878" s="372" t="s">
        <v>863</v>
      </c>
      <c r="C878" s="371">
        <f>_xlfn.XLOOKUP(E878,holds!B:B,holds!K:K)+IF('sets &amp; selections'!I23&gt;0,'sets &amp; selections'!I23,0)</f>
        <v>0</v>
      </c>
      <c r="D878" s="371">
        <v>70001</v>
      </c>
      <c r="E878" s="338" t="s">
        <v>267</v>
      </c>
      <c r="F878" s="338" t="s">
        <v>115</v>
      </c>
      <c r="G878" s="338" t="s">
        <v>115</v>
      </c>
    </row>
    <row r="879" spans="1:7">
      <c r="A879" s="371">
        <v>70001</v>
      </c>
      <c r="B879" s="372" t="s">
        <v>864</v>
      </c>
      <c r="C879" s="371">
        <f>_xlfn.XLOOKUP(E879,holds!B:B,holds!K:K)+IF('sets &amp; selections'!I23&gt;0,'sets &amp; selections'!I23,0)</f>
        <v>0</v>
      </c>
      <c r="D879" s="371">
        <v>70001</v>
      </c>
      <c r="E879" s="338" t="s">
        <v>269</v>
      </c>
      <c r="F879" s="338" t="s">
        <v>115</v>
      </c>
      <c r="G879" s="338" t="s">
        <v>115</v>
      </c>
    </row>
    <row r="880" spans="1:7">
      <c r="A880" s="371">
        <v>70001</v>
      </c>
      <c r="B880" s="372" t="s">
        <v>865</v>
      </c>
      <c r="C880" s="371">
        <f>_xlfn.XLOOKUP(E880,holds!B:B,holds!K:K)+IF('sets &amp; selections'!I23&gt;0,'sets &amp; selections'!I23,0)</f>
        <v>0</v>
      </c>
      <c r="D880" s="371">
        <v>70001</v>
      </c>
      <c r="E880" s="338" t="s">
        <v>271</v>
      </c>
      <c r="F880" s="338" t="s">
        <v>115</v>
      </c>
      <c r="G880" s="338" t="s">
        <v>115</v>
      </c>
    </row>
    <row r="881" spans="1:7">
      <c r="A881" s="371">
        <v>70001</v>
      </c>
      <c r="B881" s="372" t="s">
        <v>866</v>
      </c>
      <c r="C881" s="371">
        <f>_xlfn.XLOOKUP(E881,holds!B:B,holds!K:K)+IF('sets &amp; selections'!I23&gt;0,'sets &amp; selections'!I23,0)</f>
        <v>0</v>
      </c>
      <c r="D881" s="371">
        <v>70001</v>
      </c>
      <c r="E881" s="338" t="s">
        <v>273</v>
      </c>
      <c r="F881" s="338" t="s">
        <v>115</v>
      </c>
      <c r="G881" s="338" t="s">
        <v>115</v>
      </c>
    </row>
    <row r="882" spans="1:7">
      <c r="A882" s="371">
        <v>70001</v>
      </c>
      <c r="B882" s="372" t="s">
        <v>867</v>
      </c>
      <c r="C882" s="371">
        <f>_xlfn.XLOOKUP(E882,holds!B:B,holds!K:K)+IF('sets &amp; selections'!I23&gt;0,'sets &amp; selections'!I23,0)</f>
        <v>0</v>
      </c>
      <c r="D882" s="371">
        <v>70001</v>
      </c>
      <c r="E882" s="338" t="s">
        <v>275</v>
      </c>
      <c r="F882" s="338" t="s">
        <v>115</v>
      </c>
      <c r="G882" s="338" t="s">
        <v>115</v>
      </c>
    </row>
    <row r="883" spans="1:7">
      <c r="A883" s="371">
        <v>70001</v>
      </c>
      <c r="B883" s="372" t="s">
        <v>868</v>
      </c>
      <c r="C883" s="371">
        <f>_xlfn.XLOOKUP(E883,holds!B:B,holds!K:K)+IF('sets &amp; selections'!I23&gt;0,'sets &amp; selections'!I23,0)</f>
        <v>0</v>
      </c>
      <c r="D883" s="371">
        <v>70001</v>
      </c>
      <c r="E883" s="338" t="s">
        <v>277</v>
      </c>
      <c r="F883" s="338" t="s">
        <v>115</v>
      </c>
      <c r="G883" s="338" t="s">
        <v>115</v>
      </c>
    </row>
    <row r="884" spans="1:7">
      <c r="A884" s="371">
        <v>70001</v>
      </c>
      <c r="B884" s="372" t="s">
        <v>869</v>
      </c>
      <c r="C884" s="371">
        <f>_xlfn.XLOOKUP(E884,holds!B:B,holds!K:K)+IF('sets &amp; selections'!I23&gt;0,'sets &amp; selections'!I23,0)</f>
        <v>0</v>
      </c>
      <c r="D884" s="371">
        <v>70001</v>
      </c>
      <c r="E884" s="338" t="s">
        <v>279</v>
      </c>
      <c r="F884" s="338" t="s">
        <v>115</v>
      </c>
      <c r="G884" s="338" t="s">
        <v>115</v>
      </c>
    </row>
    <row r="885" spans="1:7">
      <c r="A885" s="371">
        <v>70001</v>
      </c>
      <c r="B885" s="372" t="s">
        <v>870</v>
      </c>
      <c r="C885" s="371">
        <f>_xlfn.XLOOKUP(E885,holds!B:B,holds!K:K)+IF('sets &amp; selections'!I23&gt;0,'sets &amp; selections'!I23,0)</f>
        <v>0</v>
      </c>
      <c r="D885" s="371">
        <v>70001</v>
      </c>
      <c r="E885" s="338" t="s">
        <v>281</v>
      </c>
      <c r="F885" s="338" t="s">
        <v>115</v>
      </c>
      <c r="G885" s="338" t="s">
        <v>115</v>
      </c>
    </row>
    <row r="886" spans="1:7">
      <c r="A886" s="371">
        <v>70001</v>
      </c>
      <c r="B886" s="372" t="s">
        <v>871</v>
      </c>
      <c r="C886" s="371">
        <f>_xlfn.XLOOKUP(E886,holds!B:B,holds!K:K)+IF('sets &amp; selections'!I23&gt;0,'sets &amp; selections'!I23,0)</f>
        <v>0</v>
      </c>
      <c r="D886" s="371">
        <v>70001</v>
      </c>
      <c r="E886" s="338" t="s">
        <v>283</v>
      </c>
      <c r="F886" s="338" t="s">
        <v>115</v>
      </c>
      <c r="G886" s="338" t="s">
        <v>115</v>
      </c>
    </row>
    <row r="887" spans="1:7">
      <c r="A887" s="373">
        <v>70001</v>
      </c>
      <c r="B887" s="374" t="s">
        <v>872</v>
      </c>
      <c r="C887" s="373" cm="1">
        <f t="array" ref="C887">_xlfn.XLOOKUP(E887,holds!B:B,holds!L:L+holds!M:M+holds!N:N)+IF('sets &amp; selections'!K23&gt;0+'sets &amp; selections'!L23&gt;0+'sets &amp; selections'!M23&gt;0,'sets &amp; selections'!K23+'sets &amp; selections'!L23+'sets &amp; selections'!M23,0)</f>
        <v>0</v>
      </c>
      <c r="D887" s="373">
        <v>70001</v>
      </c>
      <c r="E887" s="339" t="s">
        <v>259</v>
      </c>
      <c r="F887" s="339" t="s">
        <v>33</v>
      </c>
      <c r="G887" s="339" t="s">
        <v>33</v>
      </c>
    </row>
    <row r="888" spans="1:7">
      <c r="A888" s="373">
        <v>70001</v>
      </c>
      <c r="B888" s="374" t="s">
        <v>873</v>
      </c>
      <c r="C888" s="373" cm="1">
        <f t="array" ref="C888">_xlfn.XLOOKUP(E888,holds!B:B,holds!L:L+holds!M:M+holds!N:N)+IF('sets &amp; selections'!K23&gt;0+'sets &amp; selections'!L23&gt;0+'sets &amp; selections'!M23&gt;0,'sets &amp; selections'!K23+'sets &amp; selections'!L23+'sets &amp; selections'!M23,0)</f>
        <v>0</v>
      </c>
      <c r="D888" s="373">
        <v>70001</v>
      </c>
      <c r="E888" s="339" t="s">
        <v>261</v>
      </c>
      <c r="F888" s="339" t="s">
        <v>33</v>
      </c>
      <c r="G888" s="339" t="s">
        <v>33</v>
      </c>
    </row>
    <row r="889" spans="1:7">
      <c r="A889" s="373">
        <v>70001</v>
      </c>
      <c r="B889" s="374" t="s">
        <v>874</v>
      </c>
      <c r="C889" s="373" cm="1">
        <f t="array" ref="C889">_xlfn.XLOOKUP(E889,holds!B:B,holds!L:L+holds!M:M+holds!N:N)+IF('sets &amp; selections'!K23&gt;0+'sets &amp; selections'!L23&gt;0+'sets &amp; selections'!M23&gt;0,'sets &amp; selections'!K23+'sets &amp; selections'!L23+'sets &amp; selections'!M23,0)</f>
        <v>0</v>
      </c>
      <c r="D889" s="373">
        <v>70001</v>
      </c>
      <c r="E889" s="339" t="s">
        <v>263</v>
      </c>
      <c r="F889" s="339" t="s">
        <v>33</v>
      </c>
      <c r="G889" s="339" t="s">
        <v>33</v>
      </c>
    </row>
    <row r="890" spans="1:7">
      <c r="A890" s="373">
        <v>70001</v>
      </c>
      <c r="B890" s="374" t="s">
        <v>875</v>
      </c>
      <c r="C890" s="373" cm="1">
        <f t="array" ref="C890">_xlfn.XLOOKUP(E890,holds!B:B,holds!L:L+holds!M:M+holds!N:N)+IF('sets &amp; selections'!K23&gt;0+'sets &amp; selections'!L23&gt;0+'sets &amp; selections'!M23&gt;0,'sets &amp; selections'!K23+'sets &amp; selections'!L23+'sets &amp; selections'!M23,0)</f>
        <v>0</v>
      </c>
      <c r="D890" s="373">
        <v>70001</v>
      </c>
      <c r="E890" s="339" t="s">
        <v>265</v>
      </c>
      <c r="F890" s="339" t="s">
        <v>33</v>
      </c>
      <c r="G890" s="339" t="s">
        <v>33</v>
      </c>
    </row>
    <row r="891" spans="1:7">
      <c r="A891" s="373">
        <v>70001</v>
      </c>
      <c r="B891" s="374" t="s">
        <v>876</v>
      </c>
      <c r="C891" s="373" cm="1">
        <f t="array" ref="C891">_xlfn.XLOOKUP(E891,holds!B:B,holds!L:L+holds!M:M+holds!N:N)+IF('sets &amp; selections'!K23&gt;0+'sets &amp; selections'!L23&gt;0+'sets &amp; selections'!M23&gt;0,'sets &amp; selections'!K23+'sets &amp; selections'!L23+'sets &amp; selections'!M23,0)</f>
        <v>0</v>
      </c>
      <c r="D891" s="373">
        <v>70001</v>
      </c>
      <c r="E891" s="339" t="s">
        <v>267</v>
      </c>
      <c r="F891" s="339" t="s">
        <v>33</v>
      </c>
      <c r="G891" s="339" t="s">
        <v>33</v>
      </c>
    </row>
    <row r="892" spans="1:7">
      <c r="A892" s="373">
        <v>70001</v>
      </c>
      <c r="B892" s="374" t="s">
        <v>877</v>
      </c>
      <c r="C892" s="373" cm="1">
        <f t="array" ref="C892">_xlfn.XLOOKUP(E892,holds!B:B,holds!L:L+holds!M:M+holds!N:N)+IF('sets &amp; selections'!K23&gt;0+'sets &amp; selections'!L23&gt;0+'sets &amp; selections'!M23&gt;0,'sets &amp; selections'!K23+'sets &amp; selections'!L23+'sets &amp; selections'!M23,0)</f>
        <v>0</v>
      </c>
      <c r="D892" s="373">
        <v>70001</v>
      </c>
      <c r="E892" s="339" t="s">
        <v>269</v>
      </c>
      <c r="F892" s="339" t="s">
        <v>33</v>
      </c>
      <c r="G892" s="339" t="s">
        <v>33</v>
      </c>
    </row>
    <row r="893" spans="1:7">
      <c r="A893" s="373">
        <v>70001</v>
      </c>
      <c r="B893" s="374" t="s">
        <v>878</v>
      </c>
      <c r="C893" s="373" cm="1">
        <f t="array" ref="C893">_xlfn.XLOOKUP(E893,holds!B:B,holds!L:L+holds!M:M+holds!N:N)+IF('sets &amp; selections'!K23&gt;0+'sets &amp; selections'!L23&gt;0+'sets &amp; selections'!M23&gt;0,'sets &amp; selections'!K23+'sets &amp; selections'!L23+'sets &amp; selections'!M23,0)</f>
        <v>0</v>
      </c>
      <c r="D893" s="373">
        <v>70001</v>
      </c>
      <c r="E893" s="339" t="s">
        <v>271</v>
      </c>
      <c r="F893" s="339" t="s">
        <v>33</v>
      </c>
      <c r="G893" s="339" t="s">
        <v>33</v>
      </c>
    </row>
    <row r="894" spans="1:7">
      <c r="A894" s="373">
        <v>70001</v>
      </c>
      <c r="B894" s="374" t="s">
        <v>879</v>
      </c>
      <c r="C894" s="373" cm="1">
        <f t="array" ref="C894">_xlfn.XLOOKUP(E894,holds!B:B,holds!L:L+holds!M:M+holds!N:N)+IF('sets &amp; selections'!K23&gt;0+'sets &amp; selections'!L23&gt;0+'sets &amp; selections'!M23&gt;0,'sets &amp; selections'!K23+'sets &amp; selections'!L23+'sets &amp; selections'!M23,0)</f>
        <v>0</v>
      </c>
      <c r="D894" s="373">
        <v>70001</v>
      </c>
      <c r="E894" s="339" t="s">
        <v>273</v>
      </c>
      <c r="F894" s="339" t="s">
        <v>33</v>
      </c>
      <c r="G894" s="339" t="s">
        <v>33</v>
      </c>
    </row>
    <row r="895" spans="1:7">
      <c r="A895" s="373">
        <v>70001</v>
      </c>
      <c r="B895" s="374" t="s">
        <v>880</v>
      </c>
      <c r="C895" s="373" cm="1">
        <f t="array" ref="C895">_xlfn.XLOOKUP(E895,holds!B:B,holds!L:L+holds!M:M+holds!N:N)+IF('sets &amp; selections'!K23&gt;0+'sets &amp; selections'!L23&gt;0+'sets &amp; selections'!M23&gt;0,'sets &amp; selections'!K23+'sets &amp; selections'!L23+'sets &amp; selections'!M23,0)</f>
        <v>0</v>
      </c>
      <c r="D895" s="373">
        <v>70001</v>
      </c>
      <c r="E895" s="339" t="s">
        <v>275</v>
      </c>
      <c r="F895" s="339" t="s">
        <v>33</v>
      </c>
      <c r="G895" s="339" t="s">
        <v>33</v>
      </c>
    </row>
    <row r="896" spans="1:7">
      <c r="A896" s="373">
        <v>70001</v>
      </c>
      <c r="B896" s="374" t="s">
        <v>881</v>
      </c>
      <c r="C896" s="373" cm="1">
        <f t="array" ref="C896">_xlfn.XLOOKUP(E896,holds!B:B,holds!L:L+holds!M:M+holds!N:N)+IF('sets &amp; selections'!K23&gt;0+'sets &amp; selections'!L23&gt;0+'sets &amp; selections'!M23&gt;0,'sets &amp; selections'!K23+'sets &amp; selections'!L23+'sets &amp; selections'!M23,0)</f>
        <v>0</v>
      </c>
      <c r="D896" s="373">
        <v>70001</v>
      </c>
      <c r="E896" s="339" t="s">
        <v>277</v>
      </c>
      <c r="F896" s="339" t="s">
        <v>33</v>
      </c>
      <c r="G896" s="339" t="s">
        <v>33</v>
      </c>
    </row>
    <row r="897" spans="1:7">
      <c r="A897" s="373">
        <v>70001</v>
      </c>
      <c r="B897" s="374" t="s">
        <v>882</v>
      </c>
      <c r="C897" s="373" cm="1">
        <f t="array" ref="C897">_xlfn.XLOOKUP(E897,holds!B:B,holds!L:L+holds!M:M+holds!N:N)+IF('sets &amp; selections'!K23&gt;0+'sets &amp; selections'!L23&gt;0+'sets &amp; selections'!M23&gt;0,'sets &amp; selections'!K23+'sets &amp; selections'!L23+'sets &amp; selections'!M23,0)</f>
        <v>0</v>
      </c>
      <c r="D897" s="373">
        <v>70001</v>
      </c>
      <c r="E897" s="339" t="s">
        <v>279</v>
      </c>
      <c r="F897" s="339" t="s">
        <v>33</v>
      </c>
      <c r="G897" s="339" t="s">
        <v>33</v>
      </c>
    </row>
    <row r="898" spans="1:7">
      <c r="A898" s="373">
        <v>70001</v>
      </c>
      <c r="B898" s="374" t="s">
        <v>883</v>
      </c>
      <c r="C898" s="373" cm="1">
        <f t="array" ref="C898">_xlfn.XLOOKUP(E898,holds!B:B,holds!L:L+holds!M:M+holds!N:N)+IF('sets &amp; selections'!K23&gt;0+'sets &amp; selections'!L23&gt;0+'sets &amp; selections'!M23&gt;0,'sets &amp; selections'!K23+'sets &amp; selections'!L23+'sets &amp; selections'!M23,0)</f>
        <v>0</v>
      </c>
      <c r="D898" s="373">
        <v>70001</v>
      </c>
      <c r="E898" s="339" t="s">
        <v>281</v>
      </c>
      <c r="F898" s="339" t="s">
        <v>33</v>
      </c>
      <c r="G898" s="339" t="s">
        <v>33</v>
      </c>
    </row>
    <row r="899" spans="1:7">
      <c r="A899" s="373">
        <v>70001</v>
      </c>
      <c r="B899" s="374" t="s">
        <v>884</v>
      </c>
      <c r="C899" s="373" cm="1">
        <f t="array" ref="C899">_xlfn.XLOOKUP(E899,holds!B:B,holds!L:L+holds!M:M+holds!N:N)+IF('sets &amp; selections'!K23&gt;0+'sets &amp; selections'!L23&gt;0+'sets &amp; selections'!M23&gt;0,'sets &amp; selections'!K23+'sets &amp; selections'!L23+'sets &amp; selections'!M23,0)</f>
        <v>0</v>
      </c>
      <c r="D899" s="373">
        <v>70001</v>
      </c>
      <c r="E899" s="339" t="s">
        <v>283</v>
      </c>
      <c r="F899" s="339" t="s">
        <v>33</v>
      </c>
      <c r="G899" s="339" t="s">
        <v>33</v>
      </c>
    </row>
    <row r="900" spans="1:7">
      <c r="A900" s="340">
        <v>70001</v>
      </c>
      <c r="B900" s="341" t="s">
        <v>885</v>
      </c>
      <c r="C900" s="340">
        <f>_xlfn.XLOOKUP(E900,holds!B:B,holds!O:O)+IF('sets &amp; selections'!N23&gt;0,'sets &amp; selections'!N23,0)</f>
        <v>0</v>
      </c>
      <c r="D900" s="340">
        <v>70001</v>
      </c>
      <c r="E900" s="342" t="s">
        <v>259</v>
      </c>
      <c r="F900" s="342" t="s">
        <v>116</v>
      </c>
      <c r="G900" s="342" t="s">
        <v>116</v>
      </c>
    </row>
    <row r="901" spans="1:7">
      <c r="A901" s="340">
        <v>70001</v>
      </c>
      <c r="B901" s="341" t="s">
        <v>886</v>
      </c>
      <c r="C901" s="340">
        <f>_xlfn.XLOOKUP(E901,holds!B:B,holds!O:O)+IF('sets &amp; selections'!N23&gt;0,'sets &amp; selections'!N23,0)</f>
        <v>0</v>
      </c>
      <c r="D901" s="340">
        <v>70001</v>
      </c>
      <c r="E901" s="342" t="s">
        <v>261</v>
      </c>
      <c r="F901" s="342" t="s">
        <v>116</v>
      </c>
      <c r="G901" s="342" t="s">
        <v>116</v>
      </c>
    </row>
    <row r="902" spans="1:7">
      <c r="A902" s="340">
        <v>70001</v>
      </c>
      <c r="B902" s="341" t="s">
        <v>887</v>
      </c>
      <c r="C902" s="340">
        <f>_xlfn.XLOOKUP(E902,holds!B:B,holds!O:O)+IF('sets &amp; selections'!N23&gt;0,'sets &amp; selections'!N23,0)</f>
        <v>0</v>
      </c>
      <c r="D902" s="340">
        <v>70001</v>
      </c>
      <c r="E902" s="342" t="s">
        <v>263</v>
      </c>
      <c r="F902" s="342" t="s">
        <v>116</v>
      </c>
      <c r="G902" s="342" t="s">
        <v>116</v>
      </c>
    </row>
    <row r="903" spans="1:7">
      <c r="A903" s="340">
        <v>70001</v>
      </c>
      <c r="B903" s="341" t="s">
        <v>888</v>
      </c>
      <c r="C903" s="340">
        <f>_xlfn.XLOOKUP(E903,holds!B:B,holds!O:O)+IF('sets &amp; selections'!N23&gt;0,'sets &amp; selections'!N23,0)</f>
        <v>0</v>
      </c>
      <c r="D903" s="340">
        <v>70001</v>
      </c>
      <c r="E903" s="342" t="s">
        <v>265</v>
      </c>
      <c r="F903" s="342" t="s">
        <v>116</v>
      </c>
      <c r="G903" s="342" t="s">
        <v>116</v>
      </c>
    </row>
    <row r="904" spans="1:7">
      <c r="A904" s="340">
        <v>70001</v>
      </c>
      <c r="B904" s="341" t="s">
        <v>889</v>
      </c>
      <c r="C904" s="340">
        <f>_xlfn.XLOOKUP(E904,holds!B:B,holds!O:O)+IF('sets &amp; selections'!N23&gt;0,'sets &amp; selections'!N23,0)</f>
        <v>0</v>
      </c>
      <c r="D904" s="340">
        <v>70001</v>
      </c>
      <c r="E904" s="342" t="s">
        <v>267</v>
      </c>
      <c r="F904" s="342" t="s">
        <v>116</v>
      </c>
      <c r="G904" s="342" t="s">
        <v>116</v>
      </c>
    </row>
    <row r="905" spans="1:7">
      <c r="A905" s="340">
        <v>70001</v>
      </c>
      <c r="B905" s="341" t="s">
        <v>890</v>
      </c>
      <c r="C905" s="340">
        <f>_xlfn.XLOOKUP(E905,holds!B:B,holds!O:O)+IF('sets &amp; selections'!N23&gt;0,'sets &amp; selections'!N23,0)</f>
        <v>0</v>
      </c>
      <c r="D905" s="340">
        <v>70001</v>
      </c>
      <c r="E905" s="342" t="s">
        <v>269</v>
      </c>
      <c r="F905" s="342" t="s">
        <v>116</v>
      </c>
      <c r="G905" s="342" t="s">
        <v>116</v>
      </c>
    </row>
    <row r="906" spans="1:7">
      <c r="A906" s="340">
        <v>70001</v>
      </c>
      <c r="B906" s="341" t="s">
        <v>891</v>
      </c>
      <c r="C906" s="340">
        <f>_xlfn.XLOOKUP(E906,holds!B:B,holds!O:O)+IF('sets &amp; selections'!N23&gt;0,'sets &amp; selections'!N23,0)</f>
        <v>0</v>
      </c>
      <c r="D906" s="340">
        <v>70001</v>
      </c>
      <c r="E906" s="342" t="s">
        <v>271</v>
      </c>
      <c r="F906" s="342" t="s">
        <v>116</v>
      </c>
      <c r="G906" s="342" t="s">
        <v>116</v>
      </c>
    </row>
    <row r="907" spans="1:7">
      <c r="A907" s="340">
        <v>70001</v>
      </c>
      <c r="B907" s="341" t="s">
        <v>892</v>
      </c>
      <c r="C907" s="340">
        <f>_xlfn.XLOOKUP(E907,holds!B:B,holds!O:O)+IF('sets &amp; selections'!N23&gt;0,'sets &amp; selections'!N23,0)</f>
        <v>0</v>
      </c>
      <c r="D907" s="340">
        <v>70001</v>
      </c>
      <c r="E907" s="342" t="s">
        <v>273</v>
      </c>
      <c r="F907" s="342" t="s">
        <v>116</v>
      </c>
      <c r="G907" s="342" t="s">
        <v>116</v>
      </c>
    </row>
    <row r="908" spans="1:7">
      <c r="A908" s="340">
        <v>70001</v>
      </c>
      <c r="B908" s="341" t="s">
        <v>893</v>
      </c>
      <c r="C908" s="340">
        <f>_xlfn.XLOOKUP(E908,holds!B:B,holds!O:O)+IF('sets &amp; selections'!N23&gt;0,'sets &amp; selections'!N23,0)</f>
        <v>0</v>
      </c>
      <c r="D908" s="340">
        <v>70001</v>
      </c>
      <c r="E908" s="342" t="s">
        <v>275</v>
      </c>
      <c r="F908" s="342" t="s">
        <v>116</v>
      </c>
      <c r="G908" s="342" t="s">
        <v>116</v>
      </c>
    </row>
    <row r="909" spans="1:7">
      <c r="A909" s="340">
        <v>70001</v>
      </c>
      <c r="B909" s="341" t="s">
        <v>894</v>
      </c>
      <c r="C909" s="340">
        <f>_xlfn.XLOOKUP(E909,holds!B:B,holds!O:O)+IF('sets &amp; selections'!N23&gt;0,'sets &amp; selections'!N23,0)</f>
        <v>0</v>
      </c>
      <c r="D909" s="340">
        <v>70001</v>
      </c>
      <c r="E909" s="342" t="s">
        <v>277</v>
      </c>
      <c r="F909" s="342" t="s">
        <v>116</v>
      </c>
      <c r="G909" s="342" t="s">
        <v>116</v>
      </c>
    </row>
    <row r="910" spans="1:7">
      <c r="A910" s="340">
        <v>70001</v>
      </c>
      <c r="B910" s="341" t="s">
        <v>895</v>
      </c>
      <c r="C910" s="340">
        <f>_xlfn.XLOOKUP(E910,holds!B:B,holds!O:O)+IF('sets &amp; selections'!N23&gt;0,'sets &amp; selections'!N23,0)</f>
        <v>0</v>
      </c>
      <c r="D910" s="340">
        <v>70001</v>
      </c>
      <c r="E910" s="342" t="s">
        <v>279</v>
      </c>
      <c r="F910" s="342" t="s">
        <v>116</v>
      </c>
      <c r="G910" s="342" t="s">
        <v>116</v>
      </c>
    </row>
    <row r="911" spans="1:7">
      <c r="A911" s="340">
        <v>70001</v>
      </c>
      <c r="B911" s="341" t="s">
        <v>896</v>
      </c>
      <c r="C911" s="340">
        <f>_xlfn.XLOOKUP(E911,holds!B:B,holds!O:O)+IF('sets &amp; selections'!N23&gt;0,'sets &amp; selections'!N23,0)</f>
        <v>0</v>
      </c>
      <c r="D911" s="340">
        <v>70001</v>
      </c>
      <c r="E911" s="342" t="s">
        <v>281</v>
      </c>
      <c r="F911" s="342" t="s">
        <v>116</v>
      </c>
      <c r="G911" s="342" t="s">
        <v>116</v>
      </c>
    </row>
    <row r="912" spans="1:7">
      <c r="A912" s="340">
        <v>70001</v>
      </c>
      <c r="B912" s="341" t="s">
        <v>897</v>
      </c>
      <c r="C912" s="340">
        <f>_xlfn.XLOOKUP(E912,holds!B:B,holds!O:O)+IF('sets &amp; selections'!N23&gt;0,'sets &amp; selections'!N23,0)</f>
        <v>0</v>
      </c>
      <c r="D912" s="340">
        <v>70001</v>
      </c>
      <c r="E912" s="342" t="s">
        <v>283</v>
      </c>
      <c r="F912" s="342" t="s">
        <v>116</v>
      </c>
      <c r="G912" s="342" t="s">
        <v>116</v>
      </c>
    </row>
    <row r="913" spans="1:7">
      <c r="A913" s="343">
        <v>70001</v>
      </c>
      <c r="B913" s="344" t="s">
        <v>898</v>
      </c>
      <c r="C913" s="343">
        <f>_xlfn.XLOOKUP(E913,holds!B:B,holds!P:P)+IF('sets &amp; selections'!O23&gt;0,'sets &amp; selections'!O23,0)</f>
        <v>0</v>
      </c>
      <c r="D913" s="343">
        <v>70001</v>
      </c>
      <c r="E913" s="345" t="s">
        <v>259</v>
      </c>
      <c r="F913" s="345" t="s">
        <v>35</v>
      </c>
      <c r="G913" s="345" t="s">
        <v>35</v>
      </c>
    </row>
    <row r="914" spans="1:7">
      <c r="A914" s="343">
        <v>70001</v>
      </c>
      <c r="B914" s="344" t="s">
        <v>899</v>
      </c>
      <c r="C914" s="343">
        <f>_xlfn.XLOOKUP(E914,holds!B:B,holds!P:P)+IF('sets &amp; selections'!O23&gt;0,'sets &amp; selections'!O23,0)</f>
        <v>0</v>
      </c>
      <c r="D914" s="343">
        <v>70001</v>
      </c>
      <c r="E914" s="345" t="s">
        <v>261</v>
      </c>
      <c r="F914" s="345" t="s">
        <v>35</v>
      </c>
      <c r="G914" s="345" t="s">
        <v>35</v>
      </c>
    </row>
    <row r="915" spans="1:7">
      <c r="A915" s="343">
        <v>70001</v>
      </c>
      <c r="B915" s="344" t="s">
        <v>900</v>
      </c>
      <c r="C915" s="343">
        <f>_xlfn.XLOOKUP(E915,holds!B:B,holds!P:P)+IF('sets &amp; selections'!O23&gt;0,'sets &amp; selections'!O23,0)</f>
        <v>0</v>
      </c>
      <c r="D915" s="343">
        <v>70001</v>
      </c>
      <c r="E915" s="345" t="s">
        <v>263</v>
      </c>
      <c r="F915" s="345" t="s">
        <v>35</v>
      </c>
      <c r="G915" s="345" t="s">
        <v>35</v>
      </c>
    </row>
    <row r="916" spans="1:7">
      <c r="A916" s="343">
        <v>70001</v>
      </c>
      <c r="B916" s="344" t="s">
        <v>901</v>
      </c>
      <c r="C916" s="343">
        <f>_xlfn.XLOOKUP(E916,holds!B:B,holds!P:P)+IF('sets &amp; selections'!O23&gt;0,'sets &amp; selections'!O23,0)</f>
        <v>0</v>
      </c>
      <c r="D916" s="343">
        <v>70001</v>
      </c>
      <c r="E916" s="345" t="s">
        <v>265</v>
      </c>
      <c r="F916" s="345" t="s">
        <v>35</v>
      </c>
      <c r="G916" s="345" t="s">
        <v>35</v>
      </c>
    </row>
    <row r="917" spans="1:7">
      <c r="A917" s="343">
        <v>70001</v>
      </c>
      <c r="B917" s="344" t="s">
        <v>902</v>
      </c>
      <c r="C917" s="343">
        <f>_xlfn.XLOOKUP(E917,holds!B:B,holds!P:P)+IF('sets &amp; selections'!O23&gt;0,'sets &amp; selections'!O23,0)</f>
        <v>0</v>
      </c>
      <c r="D917" s="343">
        <v>70001</v>
      </c>
      <c r="E917" s="345" t="s">
        <v>267</v>
      </c>
      <c r="F917" s="345" t="s">
        <v>35</v>
      </c>
      <c r="G917" s="345" t="s">
        <v>35</v>
      </c>
    </row>
    <row r="918" spans="1:7">
      <c r="A918" s="343">
        <v>70001</v>
      </c>
      <c r="B918" s="344" t="s">
        <v>903</v>
      </c>
      <c r="C918" s="343">
        <f>_xlfn.XLOOKUP(E918,holds!B:B,holds!P:P)+IF('sets &amp; selections'!O23&gt;0,'sets &amp; selections'!O23,0)</f>
        <v>0</v>
      </c>
      <c r="D918" s="343">
        <v>70001</v>
      </c>
      <c r="E918" s="345" t="s">
        <v>269</v>
      </c>
      <c r="F918" s="345" t="s">
        <v>35</v>
      </c>
      <c r="G918" s="345" t="s">
        <v>35</v>
      </c>
    </row>
    <row r="919" spans="1:7">
      <c r="A919" s="343">
        <v>70001</v>
      </c>
      <c r="B919" s="344" t="s">
        <v>904</v>
      </c>
      <c r="C919" s="343">
        <f>_xlfn.XLOOKUP(E919,holds!B:B,holds!P:P)+IF('sets &amp; selections'!O23&gt;0,'sets &amp; selections'!O23,0)</f>
        <v>0</v>
      </c>
      <c r="D919" s="343">
        <v>70001</v>
      </c>
      <c r="E919" s="345" t="s">
        <v>271</v>
      </c>
      <c r="F919" s="345" t="s">
        <v>35</v>
      </c>
      <c r="G919" s="345" t="s">
        <v>35</v>
      </c>
    </row>
    <row r="920" spans="1:7">
      <c r="A920" s="343">
        <v>70001</v>
      </c>
      <c r="B920" s="344" t="s">
        <v>905</v>
      </c>
      <c r="C920" s="343">
        <f>_xlfn.XLOOKUP(E920,holds!B:B,holds!P:P)+IF('sets &amp; selections'!O23&gt;0,'sets &amp; selections'!O23,0)</f>
        <v>0</v>
      </c>
      <c r="D920" s="343">
        <v>70001</v>
      </c>
      <c r="E920" s="345" t="s">
        <v>273</v>
      </c>
      <c r="F920" s="345" t="s">
        <v>35</v>
      </c>
      <c r="G920" s="345" t="s">
        <v>35</v>
      </c>
    </row>
    <row r="921" spans="1:7">
      <c r="A921" s="343">
        <v>70001</v>
      </c>
      <c r="B921" s="344" t="s">
        <v>906</v>
      </c>
      <c r="C921" s="343">
        <f>_xlfn.XLOOKUP(E921,holds!B:B,holds!P:P)+IF('sets &amp; selections'!O23&gt;0,'sets &amp; selections'!O23,0)</f>
        <v>0</v>
      </c>
      <c r="D921" s="343">
        <v>70001</v>
      </c>
      <c r="E921" s="345" t="s">
        <v>275</v>
      </c>
      <c r="F921" s="345" t="s">
        <v>35</v>
      </c>
      <c r="G921" s="345" t="s">
        <v>35</v>
      </c>
    </row>
    <row r="922" spans="1:7">
      <c r="A922" s="343">
        <v>70001</v>
      </c>
      <c r="B922" s="344" t="s">
        <v>907</v>
      </c>
      <c r="C922" s="343">
        <f>_xlfn.XLOOKUP(E922,holds!B:B,holds!P:P)+IF('sets &amp; selections'!O23&gt;0,'sets &amp; selections'!O23,0)</f>
        <v>0</v>
      </c>
      <c r="D922" s="343">
        <v>70001</v>
      </c>
      <c r="E922" s="345" t="s">
        <v>277</v>
      </c>
      <c r="F922" s="345" t="s">
        <v>35</v>
      </c>
      <c r="G922" s="345" t="s">
        <v>35</v>
      </c>
    </row>
    <row r="923" spans="1:7">
      <c r="A923" s="343">
        <v>70001</v>
      </c>
      <c r="B923" s="344" t="s">
        <v>908</v>
      </c>
      <c r="C923" s="343">
        <f>_xlfn.XLOOKUP(E923,holds!B:B,holds!P:P)+IF('sets &amp; selections'!O23&gt;0,'sets &amp; selections'!O23,0)</f>
        <v>0</v>
      </c>
      <c r="D923" s="343">
        <v>70001</v>
      </c>
      <c r="E923" s="345" t="s">
        <v>279</v>
      </c>
      <c r="F923" s="345" t="s">
        <v>35</v>
      </c>
      <c r="G923" s="345" t="s">
        <v>35</v>
      </c>
    </row>
    <row r="924" spans="1:7">
      <c r="A924" s="343">
        <v>70001</v>
      </c>
      <c r="B924" s="344" t="s">
        <v>909</v>
      </c>
      <c r="C924" s="343">
        <f>_xlfn.XLOOKUP(E924,holds!B:B,holds!P:P)+IF('sets &amp; selections'!O23&gt;0,'sets &amp; selections'!O23,0)</f>
        <v>0</v>
      </c>
      <c r="D924" s="343">
        <v>70001</v>
      </c>
      <c r="E924" s="345" t="s">
        <v>281</v>
      </c>
      <c r="F924" s="345" t="s">
        <v>35</v>
      </c>
      <c r="G924" s="345" t="s">
        <v>35</v>
      </c>
    </row>
    <row r="925" spans="1:7">
      <c r="A925" s="343">
        <v>70001</v>
      </c>
      <c r="B925" s="344" t="s">
        <v>910</v>
      </c>
      <c r="C925" s="343">
        <f>_xlfn.XLOOKUP(E925,holds!B:B,holds!P:P)+IF('sets &amp; selections'!O23&gt;0,'sets &amp; selections'!O23,0)</f>
        <v>0</v>
      </c>
      <c r="D925" s="343">
        <v>70001</v>
      </c>
      <c r="E925" s="345" t="s">
        <v>283</v>
      </c>
      <c r="F925" s="345" t="s">
        <v>35</v>
      </c>
      <c r="G925" s="345" t="s">
        <v>35</v>
      </c>
    </row>
    <row r="926" spans="1:7">
      <c r="A926" s="346">
        <v>70001</v>
      </c>
      <c r="B926" s="347" t="s">
        <v>911</v>
      </c>
      <c r="C926" s="346">
        <f>_xlfn.XLOOKUP(E926,holds!B:B,holds!Q:Q)+IF('sets &amp; selections'!P23&gt;0,'sets &amp; selections'!P23,0)</f>
        <v>0</v>
      </c>
      <c r="D926" s="346">
        <v>70001</v>
      </c>
      <c r="E926" s="348" t="s">
        <v>259</v>
      </c>
      <c r="F926" s="348" t="s">
        <v>117</v>
      </c>
      <c r="G926" s="348" t="s">
        <v>117</v>
      </c>
    </row>
    <row r="927" spans="1:7">
      <c r="A927" s="346">
        <v>70001</v>
      </c>
      <c r="B927" s="347" t="s">
        <v>912</v>
      </c>
      <c r="C927" s="346">
        <f>_xlfn.XLOOKUP(E927,holds!B:B,holds!Q:Q)+IF('sets &amp; selections'!P23&gt;0,'sets &amp; selections'!P23,0)</f>
        <v>0</v>
      </c>
      <c r="D927" s="346">
        <v>70001</v>
      </c>
      <c r="E927" s="348" t="s">
        <v>261</v>
      </c>
      <c r="F927" s="348" t="s">
        <v>117</v>
      </c>
      <c r="G927" s="348" t="s">
        <v>117</v>
      </c>
    </row>
    <row r="928" spans="1:7">
      <c r="A928" s="346">
        <v>70001</v>
      </c>
      <c r="B928" s="347" t="s">
        <v>913</v>
      </c>
      <c r="C928" s="346">
        <f>_xlfn.XLOOKUP(E928,holds!B:B,holds!Q:Q)+IF('sets &amp; selections'!P23&gt;0,'sets &amp; selections'!P23,0)</f>
        <v>0</v>
      </c>
      <c r="D928" s="346">
        <v>70001</v>
      </c>
      <c r="E928" s="348" t="s">
        <v>263</v>
      </c>
      <c r="F928" s="348" t="s">
        <v>117</v>
      </c>
      <c r="G928" s="348" t="s">
        <v>117</v>
      </c>
    </row>
    <row r="929" spans="1:7">
      <c r="A929" s="346">
        <v>70001</v>
      </c>
      <c r="B929" s="347" t="s">
        <v>914</v>
      </c>
      <c r="C929" s="346">
        <f>_xlfn.XLOOKUP(E929,holds!B:B,holds!Q:Q)+IF('sets &amp; selections'!P23&gt;0,'sets &amp; selections'!P23,0)</f>
        <v>0</v>
      </c>
      <c r="D929" s="346">
        <v>70001</v>
      </c>
      <c r="E929" s="348" t="s">
        <v>265</v>
      </c>
      <c r="F929" s="348" t="s">
        <v>117</v>
      </c>
      <c r="G929" s="348" t="s">
        <v>117</v>
      </c>
    </row>
    <row r="930" spans="1:7">
      <c r="A930" s="346">
        <v>70001</v>
      </c>
      <c r="B930" s="347" t="s">
        <v>915</v>
      </c>
      <c r="C930" s="346">
        <f>_xlfn.XLOOKUP(E930,holds!B:B,holds!Q:Q)+IF('sets &amp; selections'!P23&gt;0,'sets &amp; selections'!P23,0)</f>
        <v>0</v>
      </c>
      <c r="D930" s="346">
        <v>70001</v>
      </c>
      <c r="E930" s="348" t="s">
        <v>267</v>
      </c>
      <c r="F930" s="348" t="s">
        <v>117</v>
      </c>
      <c r="G930" s="348" t="s">
        <v>117</v>
      </c>
    </row>
    <row r="931" spans="1:7">
      <c r="A931" s="346">
        <v>70001</v>
      </c>
      <c r="B931" s="347" t="s">
        <v>916</v>
      </c>
      <c r="C931" s="346">
        <f>_xlfn.XLOOKUP(E931,holds!B:B,holds!Q:Q)+IF('sets &amp; selections'!P23&gt;0,'sets &amp; selections'!P23,0)</f>
        <v>0</v>
      </c>
      <c r="D931" s="346">
        <v>70001</v>
      </c>
      <c r="E931" s="348" t="s">
        <v>269</v>
      </c>
      <c r="F931" s="348" t="s">
        <v>117</v>
      </c>
      <c r="G931" s="348" t="s">
        <v>117</v>
      </c>
    </row>
    <row r="932" spans="1:7">
      <c r="A932" s="346">
        <v>70001</v>
      </c>
      <c r="B932" s="347" t="s">
        <v>917</v>
      </c>
      <c r="C932" s="346">
        <f>_xlfn.XLOOKUP(E932,holds!B:B,holds!Q:Q)+IF('sets &amp; selections'!P23&gt;0,'sets &amp; selections'!P23,0)</f>
        <v>0</v>
      </c>
      <c r="D932" s="346">
        <v>70001</v>
      </c>
      <c r="E932" s="348" t="s">
        <v>271</v>
      </c>
      <c r="F932" s="348" t="s">
        <v>117</v>
      </c>
      <c r="G932" s="348" t="s">
        <v>117</v>
      </c>
    </row>
    <row r="933" spans="1:7">
      <c r="A933" s="346">
        <v>70001</v>
      </c>
      <c r="B933" s="347" t="s">
        <v>918</v>
      </c>
      <c r="C933" s="346">
        <f>_xlfn.XLOOKUP(E933,holds!B:B,holds!Q:Q)+IF('sets &amp; selections'!P23&gt;0,'sets &amp; selections'!P23,0)</f>
        <v>0</v>
      </c>
      <c r="D933" s="346">
        <v>70001</v>
      </c>
      <c r="E933" s="348" t="s">
        <v>273</v>
      </c>
      <c r="F933" s="348" t="s">
        <v>117</v>
      </c>
      <c r="G933" s="348" t="s">
        <v>117</v>
      </c>
    </row>
    <row r="934" spans="1:7">
      <c r="A934" s="346">
        <v>70001</v>
      </c>
      <c r="B934" s="347" t="s">
        <v>919</v>
      </c>
      <c r="C934" s="346">
        <f>_xlfn.XLOOKUP(E934,holds!B:B,holds!Q:Q)+IF('sets &amp; selections'!P23&gt;0,'sets &amp; selections'!P23,0)</f>
        <v>0</v>
      </c>
      <c r="D934" s="346">
        <v>70001</v>
      </c>
      <c r="E934" s="348" t="s">
        <v>275</v>
      </c>
      <c r="F934" s="348" t="s">
        <v>117</v>
      </c>
      <c r="G934" s="348" t="s">
        <v>117</v>
      </c>
    </row>
    <row r="935" spans="1:7">
      <c r="A935" s="346">
        <v>70001</v>
      </c>
      <c r="B935" s="347" t="s">
        <v>920</v>
      </c>
      <c r="C935" s="346">
        <f>_xlfn.XLOOKUP(E935,holds!B:B,holds!Q:Q)+IF('sets &amp; selections'!P23&gt;0,'sets &amp; selections'!P23,0)</f>
        <v>0</v>
      </c>
      <c r="D935" s="346">
        <v>70001</v>
      </c>
      <c r="E935" s="348" t="s">
        <v>277</v>
      </c>
      <c r="F935" s="348" t="s">
        <v>117</v>
      </c>
      <c r="G935" s="348" t="s">
        <v>117</v>
      </c>
    </row>
    <row r="936" spans="1:7">
      <c r="A936" s="346">
        <v>70001</v>
      </c>
      <c r="B936" s="347" t="s">
        <v>921</v>
      </c>
      <c r="C936" s="346">
        <f>_xlfn.XLOOKUP(E936,holds!B:B,holds!Q:Q)+IF('sets &amp; selections'!P23&gt;0,'sets &amp; selections'!P23,0)</f>
        <v>0</v>
      </c>
      <c r="D936" s="346">
        <v>70001</v>
      </c>
      <c r="E936" s="348" t="s">
        <v>279</v>
      </c>
      <c r="F936" s="348" t="s">
        <v>117</v>
      </c>
      <c r="G936" s="348" t="s">
        <v>117</v>
      </c>
    </row>
    <row r="937" spans="1:7">
      <c r="A937" s="346">
        <v>70001</v>
      </c>
      <c r="B937" s="347" t="s">
        <v>922</v>
      </c>
      <c r="C937" s="346">
        <f>_xlfn.XLOOKUP(E937,holds!B:B,holds!Q:Q)+IF('sets &amp; selections'!P23&gt;0,'sets &amp; selections'!P23,0)</f>
        <v>0</v>
      </c>
      <c r="D937" s="346">
        <v>70001</v>
      </c>
      <c r="E937" s="348" t="s">
        <v>281</v>
      </c>
      <c r="F937" s="348" t="s">
        <v>117</v>
      </c>
      <c r="G937" s="348" t="s">
        <v>117</v>
      </c>
    </row>
    <row r="938" spans="1:7">
      <c r="A938" s="346">
        <v>70001</v>
      </c>
      <c r="B938" s="347" t="s">
        <v>923</v>
      </c>
      <c r="C938" s="346">
        <f>_xlfn.XLOOKUP(E938,holds!B:B,holds!Q:Q)+IF('sets &amp; selections'!P23&gt;0,'sets &amp; selections'!P23,0)</f>
        <v>0</v>
      </c>
      <c r="D938" s="346">
        <v>70001</v>
      </c>
      <c r="E938" s="348" t="s">
        <v>283</v>
      </c>
      <c r="F938" s="348" t="s">
        <v>117</v>
      </c>
      <c r="G938" s="348" t="s">
        <v>117</v>
      </c>
    </row>
    <row r="939" spans="1:7">
      <c r="A939" s="399">
        <v>70001</v>
      </c>
      <c r="B939" s="400" t="s">
        <v>924</v>
      </c>
      <c r="C939" s="399">
        <f>_xlfn.XLOOKUP(E939,holds!B:B,holds!R:R)+IF('sets &amp; selections'!Q23&gt;0,'sets &amp; selections'!Q23,0)</f>
        <v>0</v>
      </c>
      <c r="D939" s="399">
        <v>70001</v>
      </c>
      <c r="E939" s="401" t="s">
        <v>259</v>
      </c>
      <c r="F939" s="401" t="s">
        <v>118</v>
      </c>
      <c r="G939" s="401" t="s">
        <v>118</v>
      </c>
    </row>
    <row r="940" spans="1:7">
      <c r="A940" s="399">
        <v>70001</v>
      </c>
      <c r="B940" s="400" t="s">
        <v>925</v>
      </c>
      <c r="C940" s="399">
        <f>_xlfn.XLOOKUP(E940,holds!B:B,holds!R:R)+IF('sets &amp; selections'!Q23&gt;0,'sets &amp; selections'!Q23,0)</f>
        <v>0</v>
      </c>
      <c r="D940" s="399">
        <v>70001</v>
      </c>
      <c r="E940" s="401" t="s">
        <v>261</v>
      </c>
      <c r="F940" s="401" t="s">
        <v>118</v>
      </c>
      <c r="G940" s="401" t="s">
        <v>118</v>
      </c>
    </row>
    <row r="941" spans="1:7">
      <c r="A941" s="399">
        <v>70001</v>
      </c>
      <c r="B941" s="400" t="s">
        <v>926</v>
      </c>
      <c r="C941" s="399">
        <f>_xlfn.XLOOKUP(E941,holds!B:B,holds!R:R)+IF('sets &amp; selections'!Q23&gt;0,'sets &amp; selections'!Q23,0)</f>
        <v>0</v>
      </c>
      <c r="D941" s="399">
        <v>70001</v>
      </c>
      <c r="E941" s="401" t="s">
        <v>263</v>
      </c>
      <c r="F941" s="401" t="s">
        <v>118</v>
      </c>
      <c r="G941" s="401" t="s">
        <v>118</v>
      </c>
    </row>
    <row r="942" spans="1:7">
      <c r="A942" s="399">
        <v>70001</v>
      </c>
      <c r="B942" s="400" t="s">
        <v>927</v>
      </c>
      <c r="C942" s="399">
        <f>_xlfn.XLOOKUP(E942,holds!B:B,holds!R:R)+IF('sets &amp; selections'!Q23&gt;0,'sets &amp; selections'!Q23,0)</f>
        <v>0</v>
      </c>
      <c r="D942" s="399">
        <v>70001</v>
      </c>
      <c r="E942" s="401" t="s">
        <v>265</v>
      </c>
      <c r="F942" s="401" t="s">
        <v>118</v>
      </c>
      <c r="G942" s="401" t="s">
        <v>118</v>
      </c>
    </row>
    <row r="943" spans="1:7">
      <c r="A943" s="399">
        <v>70001</v>
      </c>
      <c r="B943" s="400" t="s">
        <v>928</v>
      </c>
      <c r="C943" s="399">
        <f>_xlfn.XLOOKUP(E943,holds!B:B,holds!R:R)+IF('sets &amp; selections'!Q23&gt;0,'sets &amp; selections'!Q23,0)</f>
        <v>0</v>
      </c>
      <c r="D943" s="399">
        <v>70001</v>
      </c>
      <c r="E943" s="401" t="s">
        <v>267</v>
      </c>
      <c r="F943" s="401" t="s">
        <v>118</v>
      </c>
      <c r="G943" s="401" t="s">
        <v>118</v>
      </c>
    </row>
    <row r="944" spans="1:7">
      <c r="A944" s="399">
        <v>70001</v>
      </c>
      <c r="B944" s="400" t="s">
        <v>929</v>
      </c>
      <c r="C944" s="399">
        <f>_xlfn.XLOOKUP(E944,holds!B:B,holds!R:R)+IF('sets &amp; selections'!Q23&gt;0,'sets &amp; selections'!Q23,0)</f>
        <v>0</v>
      </c>
      <c r="D944" s="399">
        <v>70001</v>
      </c>
      <c r="E944" s="401" t="s">
        <v>269</v>
      </c>
      <c r="F944" s="401" t="s">
        <v>118</v>
      </c>
      <c r="G944" s="401" t="s">
        <v>118</v>
      </c>
    </row>
    <row r="945" spans="1:7">
      <c r="A945" s="399">
        <v>70001</v>
      </c>
      <c r="B945" s="400" t="s">
        <v>930</v>
      </c>
      <c r="C945" s="399">
        <f>_xlfn.XLOOKUP(E945,holds!B:B,holds!R:R)+IF('sets &amp; selections'!Q23&gt;0,'sets &amp; selections'!Q23,0)</f>
        <v>0</v>
      </c>
      <c r="D945" s="399">
        <v>70001</v>
      </c>
      <c r="E945" s="401" t="s">
        <v>271</v>
      </c>
      <c r="F945" s="401" t="s">
        <v>118</v>
      </c>
      <c r="G945" s="401" t="s">
        <v>118</v>
      </c>
    </row>
    <row r="946" spans="1:7">
      <c r="A946" s="399">
        <v>70001</v>
      </c>
      <c r="B946" s="400" t="s">
        <v>931</v>
      </c>
      <c r="C946" s="399">
        <f>_xlfn.XLOOKUP(E946,holds!B:B,holds!R:R)+IF('sets &amp; selections'!Q23&gt;0,'sets &amp; selections'!Q23,0)</f>
        <v>0</v>
      </c>
      <c r="D946" s="399">
        <v>70001</v>
      </c>
      <c r="E946" s="401" t="s">
        <v>273</v>
      </c>
      <c r="F946" s="401" t="s">
        <v>118</v>
      </c>
      <c r="G946" s="401" t="s">
        <v>118</v>
      </c>
    </row>
    <row r="947" spans="1:7">
      <c r="A947" s="399">
        <v>70001</v>
      </c>
      <c r="B947" s="400" t="s">
        <v>932</v>
      </c>
      <c r="C947" s="399">
        <f>_xlfn.XLOOKUP(E947,holds!B:B,holds!R:R)+IF('sets &amp; selections'!Q23&gt;0,'sets &amp; selections'!Q23,0)</f>
        <v>0</v>
      </c>
      <c r="D947" s="399">
        <v>70001</v>
      </c>
      <c r="E947" s="401" t="s">
        <v>275</v>
      </c>
      <c r="F947" s="401" t="s">
        <v>118</v>
      </c>
      <c r="G947" s="401" t="s">
        <v>118</v>
      </c>
    </row>
    <row r="948" spans="1:7">
      <c r="A948" s="399">
        <v>70001</v>
      </c>
      <c r="B948" s="400" t="s">
        <v>933</v>
      </c>
      <c r="C948" s="399">
        <f>_xlfn.XLOOKUP(E948,holds!B:B,holds!R:R)+IF('sets &amp; selections'!Q23&gt;0,'sets &amp; selections'!Q23,0)</f>
        <v>0</v>
      </c>
      <c r="D948" s="399">
        <v>70001</v>
      </c>
      <c r="E948" s="401" t="s">
        <v>277</v>
      </c>
      <c r="F948" s="401" t="s">
        <v>118</v>
      </c>
      <c r="G948" s="401" t="s">
        <v>118</v>
      </c>
    </row>
    <row r="949" spans="1:7">
      <c r="A949" s="399">
        <v>70001</v>
      </c>
      <c r="B949" s="400" t="s">
        <v>934</v>
      </c>
      <c r="C949" s="399">
        <f>_xlfn.XLOOKUP(E949,holds!B:B,holds!R:R)+IF('sets &amp; selections'!Q23&gt;0,'sets &amp; selections'!Q23,0)</f>
        <v>0</v>
      </c>
      <c r="D949" s="399">
        <v>70001</v>
      </c>
      <c r="E949" s="401" t="s">
        <v>279</v>
      </c>
      <c r="F949" s="401" t="s">
        <v>118</v>
      </c>
      <c r="G949" s="401" t="s">
        <v>118</v>
      </c>
    </row>
    <row r="950" spans="1:7">
      <c r="A950" s="399">
        <v>70001</v>
      </c>
      <c r="B950" s="400" t="s">
        <v>935</v>
      </c>
      <c r="C950" s="399">
        <f>_xlfn.XLOOKUP(E950,holds!B:B,holds!R:R)+IF('sets &amp; selections'!Q23&gt;0,'sets &amp; selections'!Q23,0)</f>
        <v>0</v>
      </c>
      <c r="D950" s="399">
        <v>70001</v>
      </c>
      <c r="E950" s="401" t="s">
        <v>281</v>
      </c>
      <c r="F950" s="401" t="s">
        <v>118</v>
      </c>
      <c r="G950" s="401" t="s">
        <v>118</v>
      </c>
    </row>
    <row r="951" spans="1:7">
      <c r="A951" s="399">
        <v>70001</v>
      </c>
      <c r="B951" s="400" t="s">
        <v>936</v>
      </c>
      <c r="C951" s="399">
        <f>_xlfn.XLOOKUP(E951,holds!B:B,holds!R:R)+IF('sets &amp; selections'!Q23&gt;0,'sets &amp; selections'!Q23,0)</f>
        <v>0</v>
      </c>
      <c r="D951" s="399">
        <v>70001</v>
      </c>
      <c r="E951" s="401" t="s">
        <v>283</v>
      </c>
      <c r="F951" s="401" t="s">
        <v>118</v>
      </c>
      <c r="G951" s="401" t="s">
        <v>118</v>
      </c>
    </row>
    <row r="952" spans="1:7">
      <c r="A952" s="335">
        <v>70001</v>
      </c>
      <c r="B952" s="355" t="s">
        <v>937</v>
      </c>
      <c r="C952" s="335">
        <f>_xlfn.XLOOKUP(E952,holds!B:B,holds!S:S)+IF('sets &amp; selections'!R23&gt;0,'sets &amp; selections'!R23,0)</f>
        <v>0</v>
      </c>
      <c r="D952" s="335">
        <v>70001</v>
      </c>
      <c r="E952" s="335" t="s">
        <v>259</v>
      </c>
      <c r="F952" s="335" t="s">
        <v>119</v>
      </c>
      <c r="G952" s="335" t="s">
        <v>119</v>
      </c>
    </row>
    <row r="953" spans="1:7">
      <c r="A953" s="335">
        <v>70001</v>
      </c>
      <c r="B953" s="355" t="s">
        <v>938</v>
      </c>
      <c r="C953" s="335">
        <f>_xlfn.XLOOKUP(E953,holds!B:B,holds!S:S)+IF('sets &amp; selections'!R23&gt;0,'sets &amp; selections'!R23,0)</f>
        <v>0</v>
      </c>
      <c r="D953" s="335">
        <v>70001</v>
      </c>
      <c r="E953" s="335" t="s">
        <v>261</v>
      </c>
      <c r="F953" s="335" t="s">
        <v>119</v>
      </c>
      <c r="G953" s="335" t="s">
        <v>119</v>
      </c>
    </row>
    <row r="954" spans="1:7">
      <c r="A954" s="335">
        <v>70001</v>
      </c>
      <c r="B954" s="355" t="s">
        <v>939</v>
      </c>
      <c r="C954" s="335">
        <f>_xlfn.XLOOKUP(E954,holds!B:B,holds!S:S)+IF('sets &amp; selections'!R23&gt;0,'sets &amp; selections'!R23,0)</f>
        <v>0</v>
      </c>
      <c r="D954" s="335">
        <v>70001</v>
      </c>
      <c r="E954" s="335" t="s">
        <v>263</v>
      </c>
      <c r="F954" s="335" t="s">
        <v>119</v>
      </c>
      <c r="G954" s="335" t="s">
        <v>119</v>
      </c>
    </row>
    <row r="955" spans="1:7">
      <c r="A955" s="335">
        <v>70001</v>
      </c>
      <c r="B955" s="355" t="s">
        <v>940</v>
      </c>
      <c r="C955" s="335">
        <f>_xlfn.XLOOKUP(E955,holds!B:B,holds!S:S)+IF('sets &amp; selections'!R23&gt;0,'sets &amp; selections'!R23,0)</f>
        <v>0</v>
      </c>
      <c r="D955" s="335">
        <v>70001</v>
      </c>
      <c r="E955" s="335" t="s">
        <v>265</v>
      </c>
      <c r="F955" s="335" t="s">
        <v>119</v>
      </c>
      <c r="G955" s="335" t="s">
        <v>119</v>
      </c>
    </row>
    <row r="956" spans="1:7">
      <c r="A956" s="335">
        <v>70001</v>
      </c>
      <c r="B956" s="355" t="s">
        <v>941</v>
      </c>
      <c r="C956" s="335">
        <f>_xlfn.XLOOKUP(E956,holds!B:B,holds!S:S)+IF('sets &amp; selections'!R23&gt;0,'sets &amp; selections'!R23,0)</f>
        <v>0</v>
      </c>
      <c r="D956" s="335">
        <v>70001</v>
      </c>
      <c r="E956" s="335" t="s">
        <v>267</v>
      </c>
      <c r="F956" s="335" t="s">
        <v>119</v>
      </c>
      <c r="G956" s="335" t="s">
        <v>119</v>
      </c>
    </row>
    <row r="957" spans="1:7">
      <c r="A957" s="335">
        <v>70001</v>
      </c>
      <c r="B957" s="355" t="s">
        <v>942</v>
      </c>
      <c r="C957" s="335">
        <f>_xlfn.XLOOKUP(E957,holds!B:B,holds!S:S)+IF('sets &amp; selections'!R23&gt;0,'sets &amp; selections'!R23,0)</f>
        <v>0</v>
      </c>
      <c r="D957" s="335">
        <v>70001</v>
      </c>
      <c r="E957" s="335" t="s">
        <v>269</v>
      </c>
      <c r="F957" s="335" t="s">
        <v>119</v>
      </c>
      <c r="G957" s="335" t="s">
        <v>119</v>
      </c>
    </row>
    <row r="958" spans="1:7">
      <c r="A958" s="335">
        <v>70001</v>
      </c>
      <c r="B958" s="355" t="s">
        <v>943</v>
      </c>
      <c r="C958" s="335">
        <f>_xlfn.XLOOKUP(E958,holds!B:B,holds!S:S)+IF('sets &amp; selections'!R23&gt;0,'sets &amp; selections'!R23,0)</f>
        <v>0</v>
      </c>
      <c r="D958" s="335">
        <v>70001</v>
      </c>
      <c r="E958" s="335" t="s">
        <v>271</v>
      </c>
      <c r="F958" s="335" t="s">
        <v>119</v>
      </c>
      <c r="G958" s="335" t="s">
        <v>119</v>
      </c>
    </row>
    <row r="959" spans="1:7">
      <c r="A959" s="335">
        <v>70001</v>
      </c>
      <c r="B959" s="355" t="s">
        <v>944</v>
      </c>
      <c r="C959" s="335">
        <f>_xlfn.XLOOKUP(E959,holds!B:B,holds!S:S)+IF('sets &amp; selections'!R23&gt;0,'sets &amp; selections'!R23,0)</f>
        <v>0</v>
      </c>
      <c r="D959" s="335">
        <v>70001</v>
      </c>
      <c r="E959" s="335" t="s">
        <v>273</v>
      </c>
      <c r="F959" s="335" t="s">
        <v>119</v>
      </c>
      <c r="G959" s="335" t="s">
        <v>119</v>
      </c>
    </row>
    <row r="960" spans="1:7">
      <c r="A960" s="335">
        <v>70001</v>
      </c>
      <c r="B960" s="355" t="s">
        <v>945</v>
      </c>
      <c r="C960" s="335">
        <f>_xlfn.XLOOKUP(E960,holds!B:B,holds!S:S)+IF('sets &amp; selections'!R23&gt;0,'sets &amp; selections'!R23,0)</f>
        <v>0</v>
      </c>
      <c r="D960" s="335">
        <v>70001</v>
      </c>
      <c r="E960" s="335" t="s">
        <v>275</v>
      </c>
      <c r="F960" s="335" t="s">
        <v>119</v>
      </c>
      <c r="G960" s="335" t="s">
        <v>119</v>
      </c>
    </row>
    <row r="961" spans="1:7">
      <c r="A961" s="335">
        <v>70001</v>
      </c>
      <c r="B961" s="355" t="s">
        <v>946</v>
      </c>
      <c r="C961" s="335">
        <f>_xlfn.XLOOKUP(E961,holds!B:B,holds!S:S)+IF('sets &amp; selections'!R23&gt;0,'sets &amp; selections'!R23,0)</f>
        <v>0</v>
      </c>
      <c r="D961" s="335">
        <v>70001</v>
      </c>
      <c r="E961" s="335" t="s">
        <v>277</v>
      </c>
      <c r="F961" s="335" t="s">
        <v>119</v>
      </c>
      <c r="G961" s="335" t="s">
        <v>119</v>
      </c>
    </row>
    <row r="962" spans="1:7">
      <c r="A962" s="335">
        <v>70001</v>
      </c>
      <c r="B962" s="355" t="s">
        <v>947</v>
      </c>
      <c r="C962" s="335">
        <f>_xlfn.XLOOKUP(E962,holds!B:B,holds!S:S)+IF('sets &amp; selections'!R23&gt;0,'sets &amp; selections'!R23,0)</f>
        <v>0</v>
      </c>
      <c r="D962" s="335">
        <v>70001</v>
      </c>
      <c r="E962" s="335" t="s">
        <v>279</v>
      </c>
      <c r="F962" s="335" t="s">
        <v>119</v>
      </c>
      <c r="G962" s="335" t="s">
        <v>119</v>
      </c>
    </row>
    <row r="963" spans="1:7">
      <c r="A963" s="335">
        <v>70001</v>
      </c>
      <c r="B963" s="355" t="s">
        <v>948</v>
      </c>
      <c r="C963" s="335">
        <f>_xlfn.XLOOKUP(E963,holds!B:B,holds!S:S)+IF('sets &amp; selections'!R23&gt;0,'sets &amp; selections'!R23,0)</f>
        <v>0</v>
      </c>
      <c r="D963" s="335">
        <v>70001</v>
      </c>
      <c r="E963" s="335" t="s">
        <v>281</v>
      </c>
      <c r="F963" s="335" t="s">
        <v>119</v>
      </c>
      <c r="G963" s="335" t="s">
        <v>119</v>
      </c>
    </row>
    <row r="964" spans="1:7">
      <c r="A964" s="335">
        <v>70001</v>
      </c>
      <c r="B964" s="355" t="s">
        <v>949</v>
      </c>
      <c r="C964" s="335">
        <f>_xlfn.XLOOKUP(E964,holds!B:B,holds!S:S)+IF('sets &amp; selections'!R23&gt;0,'sets &amp; selections'!R23,0)</f>
        <v>0</v>
      </c>
      <c r="D964" s="335">
        <v>70001</v>
      </c>
      <c r="E964" s="335" t="s">
        <v>283</v>
      </c>
      <c r="F964" s="335" t="s">
        <v>119</v>
      </c>
      <c r="G964" s="335" t="s">
        <v>119</v>
      </c>
    </row>
    <row r="965" spans="1:7">
      <c r="A965" s="356">
        <v>70001</v>
      </c>
      <c r="B965" s="357" t="s">
        <v>950</v>
      </c>
      <c r="C965" s="356">
        <f>_xlfn.XLOOKUP(E965,holds!B:B,holds!U:U)+IF('sets &amp; selections'!S23&gt;0,'sets &amp; selections'!S23,0)</f>
        <v>0</v>
      </c>
      <c r="D965" s="356">
        <v>70001</v>
      </c>
      <c r="E965" s="96" t="s">
        <v>259</v>
      </c>
      <c r="F965" s="96" t="s">
        <v>120</v>
      </c>
      <c r="G965" s="96" t="s">
        <v>120</v>
      </c>
    </row>
    <row r="966" spans="1:7">
      <c r="A966" s="356">
        <v>70001</v>
      </c>
      <c r="B966" s="357" t="s">
        <v>951</v>
      </c>
      <c r="C966" s="356">
        <f>_xlfn.XLOOKUP(E966,holds!B:B,holds!T:T)+IF('sets &amp; selections'!S23&gt;0,'sets &amp; selections'!S23,0)</f>
        <v>0</v>
      </c>
      <c r="D966" s="356">
        <v>70001</v>
      </c>
      <c r="E966" s="96" t="s">
        <v>261</v>
      </c>
      <c r="F966" s="96" t="s">
        <v>120</v>
      </c>
      <c r="G966" s="96" t="s">
        <v>120</v>
      </c>
    </row>
    <row r="967" spans="1:7">
      <c r="A967" s="356">
        <v>70001</v>
      </c>
      <c r="B967" s="357" t="s">
        <v>952</v>
      </c>
      <c r="C967" s="356">
        <f>_xlfn.XLOOKUP(E967,holds!B:B,holds!T:T)+IF('sets &amp; selections'!S23&gt;0,'sets &amp; selections'!S23,0)</f>
        <v>0</v>
      </c>
      <c r="D967" s="356">
        <v>70001</v>
      </c>
      <c r="E967" s="96" t="s">
        <v>263</v>
      </c>
      <c r="F967" s="96" t="s">
        <v>120</v>
      </c>
      <c r="G967" s="96" t="s">
        <v>120</v>
      </c>
    </row>
    <row r="968" spans="1:7">
      <c r="A968" s="356">
        <v>70001</v>
      </c>
      <c r="B968" s="357" t="s">
        <v>953</v>
      </c>
      <c r="C968" s="356">
        <f>_xlfn.XLOOKUP(E968,holds!B:B,holds!T:T)+IF('sets &amp; selections'!S23&gt;0,'sets &amp; selections'!S23,0)</f>
        <v>0</v>
      </c>
      <c r="D968" s="356">
        <v>70001</v>
      </c>
      <c r="E968" s="96" t="s">
        <v>265</v>
      </c>
      <c r="F968" s="96" t="s">
        <v>120</v>
      </c>
      <c r="G968" s="96" t="s">
        <v>120</v>
      </c>
    </row>
    <row r="969" spans="1:7">
      <c r="A969" s="356">
        <v>70001</v>
      </c>
      <c r="B969" s="357" t="s">
        <v>954</v>
      </c>
      <c r="C969" s="356">
        <f>_xlfn.XLOOKUP(E969,holds!B:B,holds!T:T)+IF('sets &amp; selections'!S23&gt;0,'sets &amp; selections'!S23,0)</f>
        <v>0</v>
      </c>
      <c r="D969" s="356">
        <v>70001</v>
      </c>
      <c r="E969" s="96" t="s">
        <v>267</v>
      </c>
      <c r="F969" s="96" t="s">
        <v>120</v>
      </c>
      <c r="G969" s="96" t="s">
        <v>120</v>
      </c>
    </row>
    <row r="970" spans="1:7">
      <c r="A970" s="356">
        <v>70001</v>
      </c>
      <c r="B970" s="357" t="s">
        <v>955</v>
      </c>
      <c r="C970" s="356">
        <f>_xlfn.XLOOKUP(E970,holds!B:B,holds!T:T)+IF('sets &amp; selections'!S23&gt;0,'sets &amp; selections'!S23,0)</f>
        <v>0</v>
      </c>
      <c r="D970" s="356">
        <v>70001</v>
      </c>
      <c r="E970" s="96" t="s">
        <v>269</v>
      </c>
      <c r="F970" s="96" t="s">
        <v>120</v>
      </c>
      <c r="G970" s="96" t="s">
        <v>120</v>
      </c>
    </row>
    <row r="971" spans="1:7">
      <c r="A971" s="356">
        <v>70001</v>
      </c>
      <c r="B971" s="357" t="s">
        <v>956</v>
      </c>
      <c r="C971" s="356">
        <f>_xlfn.XLOOKUP(E971,holds!B:B,holds!T:T)+IF('sets &amp; selections'!S23&gt;0,'sets &amp; selections'!S23,0)</f>
        <v>0</v>
      </c>
      <c r="D971" s="356">
        <v>70001</v>
      </c>
      <c r="E971" s="96" t="s">
        <v>271</v>
      </c>
      <c r="F971" s="96" t="s">
        <v>120</v>
      </c>
      <c r="G971" s="96" t="s">
        <v>120</v>
      </c>
    </row>
    <row r="972" spans="1:7">
      <c r="A972" s="356">
        <v>70001</v>
      </c>
      <c r="B972" s="357" t="s">
        <v>957</v>
      </c>
      <c r="C972" s="356">
        <f>_xlfn.XLOOKUP(E972,holds!B:B,holds!T:T)+IF('sets &amp; selections'!S23&gt;0,'sets &amp; selections'!S23,0)</f>
        <v>0</v>
      </c>
      <c r="D972" s="356">
        <v>70001</v>
      </c>
      <c r="E972" s="96" t="s">
        <v>273</v>
      </c>
      <c r="F972" s="96" t="s">
        <v>120</v>
      </c>
      <c r="G972" s="96" t="s">
        <v>120</v>
      </c>
    </row>
    <row r="973" spans="1:7">
      <c r="A973" s="356">
        <v>70001</v>
      </c>
      <c r="B973" s="357" t="s">
        <v>958</v>
      </c>
      <c r="C973" s="356">
        <f>_xlfn.XLOOKUP(E973,holds!B:B,holds!T:T)+IF('sets &amp; selections'!S23&gt;0,'sets &amp; selections'!S23,0)</f>
        <v>0</v>
      </c>
      <c r="D973" s="356">
        <v>70001</v>
      </c>
      <c r="E973" s="96" t="s">
        <v>275</v>
      </c>
      <c r="F973" s="96" t="s">
        <v>120</v>
      </c>
      <c r="G973" s="96" t="s">
        <v>120</v>
      </c>
    </row>
    <row r="974" spans="1:7">
      <c r="A974" s="356">
        <v>70001</v>
      </c>
      <c r="B974" s="357" t="s">
        <v>959</v>
      </c>
      <c r="C974" s="356">
        <f>_xlfn.XLOOKUP(E974,holds!B:B,holds!T:T)+IF('sets &amp; selections'!S23&gt;0,'sets &amp; selections'!S23,0)</f>
        <v>0</v>
      </c>
      <c r="D974" s="356">
        <v>70001</v>
      </c>
      <c r="E974" s="96" t="s">
        <v>277</v>
      </c>
      <c r="F974" s="96" t="s">
        <v>120</v>
      </c>
      <c r="G974" s="96" t="s">
        <v>120</v>
      </c>
    </row>
    <row r="975" spans="1:7">
      <c r="A975" s="356">
        <v>70001</v>
      </c>
      <c r="B975" s="357" t="s">
        <v>960</v>
      </c>
      <c r="C975" s="356">
        <f>_xlfn.XLOOKUP(E975,holds!B:B,holds!T:T)+IF('sets &amp; selections'!S23&gt;0,'sets &amp; selections'!S23,0)</f>
        <v>0</v>
      </c>
      <c r="D975" s="356">
        <v>70001</v>
      </c>
      <c r="E975" s="96" t="s">
        <v>279</v>
      </c>
      <c r="F975" s="96" t="s">
        <v>120</v>
      </c>
      <c r="G975" s="96" t="s">
        <v>120</v>
      </c>
    </row>
    <row r="976" spans="1:7">
      <c r="A976" s="356">
        <v>70001</v>
      </c>
      <c r="B976" s="357" t="s">
        <v>961</v>
      </c>
      <c r="C976" s="356">
        <f>_xlfn.XLOOKUP(E976,holds!B:B,holds!T:T)+IF('sets &amp; selections'!S23&gt;0,'sets &amp; selections'!S23,0)</f>
        <v>0</v>
      </c>
      <c r="D976" s="356">
        <v>70001</v>
      </c>
      <c r="E976" s="96" t="s">
        <v>281</v>
      </c>
      <c r="F976" s="96" t="s">
        <v>120</v>
      </c>
      <c r="G976" s="96" t="s">
        <v>120</v>
      </c>
    </row>
    <row r="977" spans="1:7">
      <c r="A977" s="356">
        <v>70001</v>
      </c>
      <c r="B977" s="357" t="s">
        <v>962</v>
      </c>
      <c r="C977" s="356">
        <f>_xlfn.XLOOKUP(E977,holds!B:B,holds!T:T)+IF('sets &amp; selections'!S23&gt;0,'sets &amp; selections'!S23,0)</f>
        <v>0</v>
      </c>
      <c r="D977" s="356">
        <v>70001</v>
      </c>
      <c r="E977" s="96" t="s">
        <v>283</v>
      </c>
      <c r="F977" s="96" t="s">
        <v>120</v>
      </c>
      <c r="G977" s="96" t="s">
        <v>120</v>
      </c>
    </row>
    <row r="978" spans="1:7">
      <c r="A978" s="361">
        <v>70001</v>
      </c>
      <c r="B978" s="362" t="s">
        <v>963</v>
      </c>
      <c r="C978" s="361">
        <f>_xlfn.XLOOKUP(E978,holds!B:B,holds!U:U)+IF('sets &amp; selections'!T23&gt;0,'sets &amp; selections'!T23,0)</f>
        <v>0</v>
      </c>
      <c r="D978" s="361">
        <v>70001</v>
      </c>
      <c r="E978" s="336" t="s">
        <v>259</v>
      </c>
      <c r="F978" s="336" t="s">
        <v>121</v>
      </c>
      <c r="G978" s="336" t="s">
        <v>121</v>
      </c>
    </row>
    <row r="979" spans="1:7">
      <c r="A979" s="361">
        <v>70001</v>
      </c>
      <c r="B979" s="362" t="s">
        <v>964</v>
      </c>
      <c r="C979" s="361">
        <f>_xlfn.XLOOKUP(E979,holds!B:B,holds!U:U)+IF('sets &amp; selections'!T23&gt;0,'sets &amp; selections'!T23,0)</f>
        <v>0</v>
      </c>
      <c r="D979" s="361">
        <v>70001</v>
      </c>
      <c r="E979" s="336" t="s">
        <v>261</v>
      </c>
      <c r="F979" s="336" t="s">
        <v>121</v>
      </c>
      <c r="G979" s="336" t="s">
        <v>121</v>
      </c>
    </row>
    <row r="980" spans="1:7">
      <c r="A980" s="361">
        <v>70001</v>
      </c>
      <c r="B980" s="362" t="s">
        <v>965</v>
      </c>
      <c r="C980" s="361">
        <f>_xlfn.XLOOKUP(E980,holds!B:B,holds!U:U)+IF('sets &amp; selections'!T23&gt;0,'sets &amp; selections'!T23,0)</f>
        <v>0</v>
      </c>
      <c r="D980" s="361">
        <v>70001</v>
      </c>
      <c r="E980" s="336" t="s">
        <v>263</v>
      </c>
      <c r="F980" s="336" t="s">
        <v>121</v>
      </c>
      <c r="G980" s="336" t="s">
        <v>121</v>
      </c>
    </row>
    <row r="981" spans="1:7">
      <c r="A981" s="361">
        <v>70001</v>
      </c>
      <c r="B981" s="362" t="s">
        <v>966</v>
      </c>
      <c r="C981" s="361">
        <f>_xlfn.XLOOKUP(E981,holds!B:B,holds!U:U)+IF('sets &amp; selections'!T23&gt;0,'sets &amp; selections'!T23,0)</f>
        <v>0</v>
      </c>
      <c r="D981" s="361">
        <v>70001</v>
      </c>
      <c r="E981" s="336" t="s">
        <v>265</v>
      </c>
      <c r="F981" s="336" t="s">
        <v>121</v>
      </c>
      <c r="G981" s="336" t="s">
        <v>121</v>
      </c>
    </row>
    <row r="982" spans="1:7">
      <c r="A982" s="361">
        <v>70001</v>
      </c>
      <c r="B982" s="362" t="s">
        <v>967</v>
      </c>
      <c r="C982" s="361">
        <f>_xlfn.XLOOKUP(E982,holds!B:B,holds!U:U)+IF('sets &amp; selections'!T23&gt;0,'sets &amp; selections'!T23,0)</f>
        <v>0</v>
      </c>
      <c r="D982" s="361">
        <v>70001</v>
      </c>
      <c r="E982" s="336" t="s">
        <v>267</v>
      </c>
      <c r="F982" s="336" t="s">
        <v>121</v>
      </c>
      <c r="G982" s="336" t="s">
        <v>121</v>
      </c>
    </row>
    <row r="983" spans="1:7">
      <c r="A983" s="361">
        <v>70001</v>
      </c>
      <c r="B983" s="362" t="s">
        <v>968</v>
      </c>
      <c r="C983" s="361">
        <f>_xlfn.XLOOKUP(E983,holds!B:B,holds!U:U)+IF('sets &amp; selections'!T23&gt;0,'sets &amp; selections'!T23,0)</f>
        <v>0</v>
      </c>
      <c r="D983" s="361">
        <v>70001</v>
      </c>
      <c r="E983" s="336" t="s">
        <v>269</v>
      </c>
      <c r="F983" s="336" t="s">
        <v>121</v>
      </c>
      <c r="G983" s="336" t="s">
        <v>121</v>
      </c>
    </row>
    <row r="984" spans="1:7">
      <c r="A984" s="361">
        <v>70001</v>
      </c>
      <c r="B984" s="362" t="s">
        <v>969</v>
      </c>
      <c r="C984" s="361">
        <f>_xlfn.XLOOKUP(E984,holds!B:B,holds!U:U)+IF('sets &amp; selections'!T23&gt;0,'sets &amp; selections'!T23,0)</f>
        <v>0</v>
      </c>
      <c r="D984" s="361">
        <v>70001</v>
      </c>
      <c r="E984" s="336" t="s">
        <v>271</v>
      </c>
      <c r="F984" s="336" t="s">
        <v>121</v>
      </c>
      <c r="G984" s="336" t="s">
        <v>121</v>
      </c>
    </row>
    <row r="985" spans="1:7">
      <c r="A985" s="361">
        <v>70001</v>
      </c>
      <c r="B985" s="362" t="s">
        <v>970</v>
      </c>
      <c r="C985" s="361">
        <f>_xlfn.XLOOKUP(E985,holds!B:B,holds!U:U)+IF('sets &amp; selections'!T23&gt;0,'sets &amp; selections'!T23,0)</f>
        <v>0</v>
      </c>
      <c r="D985" s="361">
        <v>70001</v>
      </c>
      <c r="E985" s="336" t="s">
        <v>273</v>
      </c>
      <c r="F985" s="336" t="s">
        <v>121</v>
      </c>
      <c r="G985" s="336" t="s">
        <v>121</v>
      </c>
    </row>
    <row r="986" spans="1:7">
      <c r="A986" s="361">
        <v>70001</v>
      </c>
      <c r="B986" s="362" t="s">
        <v>971</v>
      </c>
      <c r="C986" s="361">
        <f>_xlfn.XLOOKUP(E986,holds!B:B,holds!U:U)+IF('sets &amp; selections'!T23&gt;0,'sets &amp; selections'!T23,0)</f>
        <v>0</v>
      </c>
      <c r="D986" s="361">
        <v>70001</v>
      </c>
      <c r="E986" s="336" t="s">
        <v>275</v>
      </c>
      <c r="F986" s="336" t="s">
        <v>121</v>
      </c>
      <c r="G986" s="336" t="s">
        <v>121</v>
      </c>
    </row>
    <row r="987" spans="1:7">
      <c r="A987" s="361">
        <v>70001</v>
      </c>
      <c r="B987" s="362" t="s">
        <v>972</v>
      </c>
      <c r="C987" s="361">
        <f>_xlfn.XLOOKUP(E987,holds!B:B,holds!U:U)+IF('sets &amp; selections'!T23&gt;0,'sets &amp; selections'!T23,0)</f>
        <v>0</v>
      </c>
      <c r="D987" s="361">
        <v>70001</v>
      </c>
      <c r="E987" s="336" t="s">
        <v>277</v>
      </c>
      <c r="F987" s="336" t="s">
        <v>121</v>
      </c>
      <c r="G987" s="336" t="s">
        <v>121</v>
      </c>
    </row>
    <row r="988" spans="1:7">
      <c r="A988" s="361">
        <v>70001</v>
      </c>
      <c r="B988" s="362" t="s">
        <v>973</v>
      </c>
      <c r="C988" s="361">
        <f>_xlfn.XLOOKUP(E988,holds!B:B,holds!U:U)+IF('sets &amp; selections'!T23&gt;0,'sets &amp; selections'!T23,0)</f>
        <v>0</v>
      </c>
      <c r="D988" s="361">
        <v>70001</v>
      </c>
      <c r="E988" s="336" t="s">
        <v>279</v>
      </c>
      <c r="F988" s="336" t="s">
        <v>121</v>
      </c>
      <c r="G988" s="336" t="s">
        <v>121</v>
      </c>
    </row>
    <row r="989" spans="1:7">
      <c r="A989" s="361">
        <v>70001</v>
      </c>
      <c r="B989" s="362" t="s">
        <v>974</v>
      </c>
      <c r="C989" s="361">
        <f>_xlfn.XLOOKUP(E989,holds!B:B,holds!U:U)+IF('sets &amp; selections'!T23&gt;0,'sets &amp; selections'!T23,0)</f>
        <v>0</v>
      </c>
      <c r="D989" s="361">
        <v>70001</v>
      </c>
      <c r="E989" s="336" t="s">
        <v>281</v>
      </c>
      <c r="F989" s="336" t="s">
        <v>121</v>
      </c>
      <c r="G989" s="336" t="s">
        <v>121</v>
      </c>
    </row>
    <row r="990" spans="1:7">
      <c r="A990" s="361">
        <v>70001</v>
      </c>
      <c r="B990" s="362" t="s">
        <v>975</v>
      </c>
      <c r="C990" s="361">
        <f>_xlfn.XLOOKUP(E990,holds!B:B,holds!U:U)+IF('sets &amp; selections'!T23&gt;0,'sets &amp; selections'!T23,0)</f>
        <v>0</v>
      </c>
      <c r="D990" s="361">
        <v>70001</v>
      </c>
      <c r="E990" s="336" t="s">
        <v>283</v>
      </c>
      <c r="F990" s="336" t="s">
        <v>121</v>
      </c>
      <c r="G990" s="336" t="s">
        <v>121</v>
      </c>
    </row>
    <row r="991" spans="1:7">
      <c r="A991" s="358">
        <v>70001</v>
      </c>
      <c r="B991" s="359" t="s">
        <v>976</v>
      </c>
      <c r="C991" s="358">
        <f>_xlfn.XLOOKUP(E991,holds!B:B,holds!V:V)+IF('sets &amp; selections'!U23&gt;0,'sets &amp; selections'!U23,0)</f>
        <v>0</v>
      </c>
      <c r="D991" s="358">
        <v>70001</v>
      </c>
      <c r="E991" s="360" t="s">
        <v>259</v>
      </c>
      <c r="F991" s="360" t="s">
        <v>122</v>
      </c>
      <c r="G991" s="360" t="s">
        <v>122</v>
      </c>
    </row>
    <row r="992" spans="1:7">
      <c r="A992" s="358">
        <v>70001</v>
      </c>
      <c r="B992" s="359" t="s">
        <v>977</v>
      </c>
      <c r="C992" s="358">
        <f>_xlfn.XLOOKUP(E992,holds!B:B,holds!V:V)+IF('sets &amp; selections'!U23&gt;0,'sets &amp; selections'!U23,0)</f>
        <v>0</v>
      </c>
      <c r="D992" s="358">
        <v>70001</v>
      </c>
      <c r="E992" s="360" t="s">
        <v>261</v>
      </c>
      <c r="F992" s="360" t="s">
        <v>122</v>
      </c>
      <c r="G992" s="360" t="s">
        <v>122</v>
      </c>
    </row>
    <row r="993" spans="1:7">
      <c r="A993" s="358">
        <v>70001</v>
      </c>
      <c r="B993" s="359" t="s">
        <v>978</v>
      </c>
      <c r="C993" s="358">
        <f>_xlfn.XLOOKUP(E993,holds!B:B,holds!V:V)+IF('sets &amp; selections'!U23&gt;0,'sets &amp; selections'!U23,0)</f>
        <v>0</v>
      </c>
      <c r="D993" s="358">
        <v>70001</v>
      </c>
      <c r="E993" s="360" t="s">
        <v>263</v>
      </c>
      <c r="F993" s="360" t="s">
        <v>122</v>
      </c>
      <c r="G993" s="360" t="s">
        <v>122</v>
      </c>
    </row>
    <row r="994" spans="1:7">
      <c r="A994" s="358">
        <v>70001</v>
      </c>
      <c r="B994" s="359" t="s">
        <v>979</v>
      </c>
      <c r="C994" s="358">
        <f>_xlfn.XLOOKUP(E994,holds!B:B,holds!V:V)+IF('sets &amp; selections'!U23&gt;0,'sets &amp; selections'!U23,0)</f>
        <v>0</v>
      </c>
      <c r="D994" s="358">
        <v>70001</v>
      </c>
      <c r="E994" s="360" t="s">
        <v>265</v>
      </c>
      <c r="F994" s="360" t="s">
        <v>122</v>
      </c>
      <c r="G994" s="360" t="s">
        <v>122</v>
      </c>
    </row>
    <row r="995" spans="1:7">
      <c r="A995" s="358">
        <v>70001</v>
      </c>
      <c r="B995" s="359" t="s">
        <v>980</v>
      </c>
      <c r="C995" s="358">
        <f>_xlfn.XLOOKUP(E995,holds!B:B,holds!V:V)+IF('sets &amp; selections'!U23&gt;0,'sets &amp; selections'!U23,0)</f>
        <v>0</v>
      </c>
      <c r="D995" s="358">
        <v>70001</v>
      </c>
      <c r="E995" s="360" t="s">
        <v>267</v>
      </c>
      <c r="F995" s="360" t="s">
        <v>122</v>
      </c>
      <c r="G995" s="360" t="s">
        <v>122</v>
      </c>
    </row>
    <row r="996" spans="1:7">
      <c r="A996" s="358">
        <v>70001</v>
      </c>
      <c r="B996" s="359" t="s">
        <v>981</v>
      </c>
      <c r="C996" s="358">
        <f>_xlfn.XLOOKUP(E996,holds!B:B,holds!V:V)+IF('sets &amp; selections'!U23&gt;0,'sets &amp; selections'!U23,0)</f>
        <v>0</v>
      </c>
      <c r="D996" s="358">
        <v>70001</v>
      </c>
      <c r="E996" s="360" t="s">
        <v>269</v>
      </c>
      <c r="F996" s="360" t="s">
        <v>122</v>
      </c>
      <c r="G996" s="360" t="s">
        <v>122</v>
      </c>
    </row>
    <row r="997" spans="1:7">
      <c r="A997" s="358">
        <v>70001</v>
      </c>
      <c r="B997" s="359" t="s">
        <v>982</v>
      </c>
      <c r="C997" s="358">
        <f>_xlfn.XLOOKUP(E997,holds!B:B,holds!V:V)+IF('sets &amp; selections'!U23&gt;0,'sets &amp; selections'!U23,0)</f>
        <v>0</v>
      </c>
      <c r="D997" s="358">
        <v>70001</v>
      </c>
      <c r="E997" s="360" t="s">
        <v>271</v>
      </c>
      <c r="F997" s="360" t="s">
        <v>122</v>
      </c>
      <c r="G997" s="360" t="s">
        <v>122</v>
      </c>
    </row>
    <row r="998" spans="1:7">
      <c r="A998" s="358">
        <v>70001</v>
      </c>
      <c r="B998" s="359" t="s">
        <v>983</v>
      </c>
      <c r="C998" s="358">
        <f>_xlfn.XLOOKUP(E998,holds!B:B,holds!V:V)+IF('sets &amp; selections'!U23&gt;0,'sets &amp; selections'!U23,0)</f>
        <v>0</v>
      </c>
      <c r="D998" s="358">
        <v>70001</v>
      </c>
      <c r="E998" s="360" t="s">
        <v>273</v>
      </c>
      <c r="F998" s="360" t="s">
        <v>122</v>
      </c>
      <c r="G998" s="360" t="s">
        <v>122</v>
      </c>
    </row>
    <row r="999" spans="1:7">
      <c r="A999" s="358">
        <v>70001</v>
      </c>
      <c r="B999" s="359" t="s">
        <v>984</v>
      </c>
      <c r="C999" s="358">
        <f>_xlfn.XLOOKUP(E999,holds!B:B,holds!V:V)+IF('sets &amp; selections'!U23&gt;0,'sets &amp; selections'!U23,0)</f>
        <v>0</v>
      </c>
      <c r="D999" s="358">
        <v>70001</v>
      </c>
      <c r="E999" s="360" t="s">
        <v>275</v>
      </c>
      <c r="F999" s="360" t="s">
        <v>122</v>
      </c>
      <c r="G999" s="360" t="s">
        <v>122</v>
      </c>
    </row>
    <row r="1000" spans="1:7">
      <c r="A1000" s="358">
        <v>70001</v>
      </c>
      <c r="B1000" s="359" t="s">
        <v>985</v>
      </c>
      <c r="C1000" s="358">
        <f>_xlfn.XLOOKUP(E1000,holds!B:B,holds!V:V)+IF('sets &amp; selections'!U23&gt;0,'sets &amp; selections'!U23,0)</f>
        <v>0</v>
      </c>
      <c r="D1000" s="358">
        <v>70001</v>
      </c>
      <c r="E1000" s="360" t="s">
        <v>277</v>
      </c>
      <c r="F1000" s="360" t="s">
        <v>122</v>
      </c>
      <c r="G1000" s="360" t="s">
        <v>122</v>
      </c>
    </row>
    <row r="1001" spans="1:7">
      <c r="A1001" s="358">
        <v>70001</v>
      </c>
      <c r="B1001" s="359" t="s">
        <v>986</v>
      </c>
      <c r="C1001" s="358">
        <f>_xlfn.XLOOKUP(E1001,holds!B:B,holds!V:V)+IF('sets &amp; selections'!U23&gt;0,'sets &amp; selections'!U23,0)</f>
        <v>0</v>
      </c>
      <c r="D1001" s="358">
        <v>70001</v>
      </c>
      <c r="E1001" s="360" t="s">
        <v>279</v>
      </c>
      <c r="F1001" s="360" t="s">
        <v>122</v>
      </c>
      <c r="G1001" s="360" t="s">
        <v>122</v>
      </c>
    </row>
    <row r="1002" spans="1:7">
      <c r="A1002" s="358">
        <v>70001</v>
      </c>
      <c r="B1002" s="359" t="s">
        <v>987</v>
      </c>
      <c r="C1002" s="358">
        <f>_xlfn.XLOOKUP(E1002,holds!B:B,holds!V:V)+IF('sets &amp; selections'!U23&gt;0,'sets &amp; selections'!U23,0)</f>
        <v>0</v>
      </c>
      <c r="D1002" s="358">
        <v>70001</v>
      </c>
      <c r="E1002" s="360" t="s">
        <v>281</v>
      </c>
      <c r="F1002" s="360" t="s">
        <v>122</v>
      </c>
      <c r="G1002" s="360" t="s">
        <v>122</v>
      </c>
    </row>
    <row r="1003" spans="1:7">
      <c r="A1003" s="358">
        <v>70001</v>
      </c>
      <c r="B1003" s="359" t="s">
        <v>988</v>
      </c>
      <c r="C1003" s="358">
        <f>_xlfn.XLOOKUP(E1003,holds!B:B,holds!V:V)+IF('sets &amp; selections'!U23&gt;0,'sets &amp; selections'!U23,0)</f>
        <v>0</v>
      </c>
      <c r="D1003" s="358">
        <v>70001</v>
      </c>
      <c r="E1003" s="360" t="s">
        <v>283</v>
      </c>
      <c r="F1003" s="360" t="s">
        <v>122</v>
      </c>
      <c r="G1003" s="360" t="s">
        <v>122</v>
      </c>
    </row>
    <row r="1004" spans="1:7">
      <c r="A1004" s="366">
        <v>70001</v>
      </c>
      <c r="B1004" s="367" t="s">
        <v>989</v>
      </c>
      <c r="C1004" s="366">
        <f>_xlfn.XLOOKUP(E1004,holds!B:B,holds!W:W)+IF('sets &amp; selections'!V23&gt;0,'sets &amp; selections'!V23,0)</f>
        <v>0</v>
      </c>
      <c r="D1004" s="366">
        <v>70001</v>
      </c>
      <c r="E1004" s="368" t="s">
        <v>259</v>
      </c>
      <c r="F1004" s="368" t="s">
        <v>123</v>
      </c>
      <c r="G1004" s="368" t="s">
        <v>123</v>
      </c>
    </row>
    <row r="1005" spans="1:7">
      <c r="A1005" s="366">
        <v>70001</v>
      </c>
      <c r="B1005" s="367" t="s">
        <v>990</v>
      </c>
      <c r="C1005" s="366">
        <f>_xlfn.XLOOKUP(E1005,holds!B:B,holds!W:W)+IF('sets &amp; selections'!V23&gt;0,'sets &amp; selections'!V23,0)</f>
        <v>0</v>
      </c>
      <c r="D1005" s="366">
        <v>70001</v>
      </c>
      <c r="E1005" s="368" t="s">
        <v>261</v>
      </c>
      <c r="F1005" s="368" t="s">
        <v>123</v>
      </c>
      <c r="G1005" s="368" t="s">
        <v>123</v>
      </c>
    </row>
    <row r="1006" spans="1:7">
      <c r="A1006" s="366">
        <v>70001</v>
      </c>
      <c r="B1006" s="367" t="s">
        <v>991</v>
      </c>
      <c r="C1006" s="366">
        <f>_xlfn.XLOOKUP(E1006,holds!B:B,holds!W:W)+IF('sets &amp; selections'!V23&gt;0,'sets &amp; selections'!V23,0)</f>
        <v>0</v>
      </c>
      <c r="D1006" s="366">
        <v>70001</v>
      </c>
      <c r="E1006" s="368" t="s">
        <v>263</v>
      </c>
      <c r="F1006" s="368" t="s">
        <v>123</v>
      </c>
      <c r="G1006" s="368" t="s">
        <v>123</v>
      </c>
    </row>
    <row r="1007" spans="1:7">
      <c r="A1007" s="366">
        <v>70001</v>
      </c>
      <c r="B1007" s="367" t="s">
        <v>992</v>
      </c>
      <c r="C1007" s="366">
        <f>_xlfn.XLOOKUP(E1007,holds!B:B,holds!W:W)+IF('sets &amp; selections'!V23&gt;0,'sets &amp; selections'!V23,0)</f>
        <v>0</v>
      </c>
      <c r="D1007" s="366">
        <v>70001</v>
      </c>
      <c r="E1007" s="368" t="s">
        <v>265</v>
      </c>
      <c r="F1007" s="368" t="s">
        <v>123</v>
      </c>
      <c r="G1007" s="368" t="s">
        <v>123</v>
      </c>
    </row>
    <row r="1008" spans="1:7">
      <c r="A1008" s="366">
        <v>70001</v>
      </c>
      <c r="B1008" s="367" t="s">
        <v>993</v>
      </c>
      <c r="C1008" s="366">
        <f>_xlfn.XLOOKUP(E1008,holds!B:B,holds!W:W)+IF('sets &amp; selections'!V23&gt;0,'sets &amp; selections'!V23,0)</f>
        <v>0</v>
      </c>
      <c r="D1008" s="366">
        <v>70001</v>
      </c>
      <c r="E1008" s="368" t="s">
        <v>267</v>
      </c>
      <c r="F1008" s="368" t="s">
        <v>123</v>
      </c>
      <c r="G1008" s="368" t="s">
        <v>123</v>
      </c>
    </row>
    <row r="1009" spans="1:7">
      <c r="A1009" s="366">
        <v>70001</v>
      </c>
      <c r="B1009" s="367" t="s">
        <v>994</v>
      </c>
      <c r="C1009" s="366">
        <f>_xlfn.XLOOKUP(E1009,holds!B:B,holds!W:W)+IF('sets &amp; selections'!V23&gt;0,'sets &amp; selections'!V23,0)</f>
        <v>0</v>
      </c>
      <c r="D1009" s="366">
        <v>70001</v>
      </c>
      <c r="E1009" s="368" t="s">
        <v>269</v>
      </c>
      <c r="F1009" s="368" t="s">
        <v>123</v>
      </c>
      <c r="G1009" s="368" t="s">
        <v>123</v>
      </c>
    </row>
    <row r="1010" spans="1:7">
      <c r="A1010" s="366">
        <v>70001</v>
      </c>
      <c r="B1010" s="367" t="s">
        <v>995</v>
      </c>
      <c r="C1010" s="366">
        <f>_xlfn.XLOOKUP(E1010,holds!B:B,holds!W:W)+IF('sets &amp; selections'!V23&gt;0,'sets &amp; selections'!V23,0)</f>
        <v>0</v>
      </c>
      <c r="D1010" s="366">
        <v>70001</v>
      </c>
      <c r="E1010" s="368" t="s">
        <v>271</v>
      </c>
      <c r="F1010" s="368" t="s">
        <v>123</v>
      </c>
      <c r="G1010" s="368" t="s">
        <v>123</v>
      </c>
    </row>
    <row r="1011" spans="1:7">
      <c r="A1011" s="366">
        <v>70001</v>
      </c>
      <c r="B1011" s="367" t="s">
        <v>996</v>
      </c>
      <c r="C1011" s="366">
        <f>_xlfn.XLOOKUP(E1011,holds!B:B,holds!W:W)+IF('sets &amp; selections'!V23&gt;0,'sets &amp; selections'!V23,0)</f>
        <v>0</v>
      </c>
      <c r="D1011" s="366">
        <v>70001</v>
      </c>
      <c r="E1011" s="368" t="s">
        <v>273</v>
      </c>
      <c r="F1011" s="368" t="s">
        <v>123</v>
      </c>
      <c r="G1011" s="368" t="s">
        <v>123</v>
      </c>
    </row>
    <row r="1012" spans="1:7">
      <c r="A1012" s="366">
        <v>70001</v>
      </c>
      <c r="B1012" s="367" t="s">
        <v>997</v>
      </c>
      <c r="C1012" s="366">
        <f>_xlfn.XLOOKUP(E1012,holds!B:B,holds!W:W)+IF('sets &amp; selections'!V23&gt;0,'sets &amp; selections'!V23,0)</f>
        <v>0</v>
      </c>
      <c r="D1012" s="366">
        <v>70001</v>
      </c>
      <c r="E1012" s="368" t="s">
        <v>275</v>
      </c>
      <c r="F1012" s="368" t="s">
        <v>123</v>
      </c>
      <c r="G1012" s="368" t="s">
        <v>123</v>
      </c>
    </row>
    <row r="1013" spans="1:7">
      <c r="A1013" s="366">
        <v>70001</v>
      </c>
      <c r="B1013" s="367" t="s">
        <v>998</v>
      </c>
      <c r="C1013" s="366">
        <f>_xlfn.XLOOKUP(E1013,holds!B:B,holds!W:W)+IF('sets &amp; selections'!V23&gt;0,'sets &amp; selections'!V23,0)</f>
        <v>0</v>
      </c>
      <c r="D1013" s="366">
        <v>70001</v>
      </c>
      <c r="E1013" s="368" t="s">
        <v>277</v>
      </c>
      <c r="F1013" s="368" t="s">
        <v>123</v>
      </c>
      <c r="G1013" s="368" t="s">
        <v>123</v>
      </c>
    </row>
    <row r="1014" spans="1:7">
      <c r="A1014" s="366">
        <v>70001</v>
      </c>
      <c r="B1014" s="367" t="s">
        <v>999</v>
      </c>
      <c r="C1014" s="366">
        <f>_xlfn.XLOOKUP(E1014,holds!B:B,holds!W:W)+IF('sets &amp; selections'!V23&gt;0,'sets &amp; selections'!V23,0)</f>
        <v>0</v>
      </c>
      <c r="D1014" s="366">
        <v>70001</v>
      </c>
      <c r="E1014" s="368" t="s">
        <v>279</v>
      </c>
      <c r="F1014" s="368" t="s">
        <v>123</v>
      </c>
      <c r="G1014" s="368" t="s">
        <v>123</v>
      </c>
    </row>
    <row r="1015" spans="1:7">
      <c r="A1015" s="366">
        <v>70001</v>
      </c>
      <c r="B1015" s="367" t="s">
        <v>1000</v>
      </c>
      <c r="C1015" s="366">
        <f>_xlfn.XLOOKUP(E1015,holds!B:B,holds!W:W)+IF('sets &amp; selections'!V23&gt;0,'sets &amp; selections'!V23,0)</f>
        <v>0</v>
      </c>
      <c r="D1015" s="366">
        <v>70001</v>
      </c>
      <c r="E1015" s="368" t="s">
        <v>281</v>
      </c>
      <c r="F1015" s="368" t="s">
        <v>123</v>
      </c>
      <c r="G1015" s="368" t="s">
        <v>123</v>
      </c>
    </row>
    <row r="1016" spans="1:7">
      <c r="A1016" s="366">
        <v>70001</v>
      </c>
      <c r="B1016" s="367" t="s">
        <v>1001</v>
      </c>
      <c r="C1016" s="366">
        <f>_xlfn.XLOOKUP(E1016,holds!B:B,holds!W:W)+IF('sets &amp; selections'!V23&gt;0,'sets &amp; selections'!V23,0)</f>
        <v>0</v>
      </c>
      <c r="D1016" s="366">
        <v>70001</v>
      </c>
      <c r="E1016" s="368" t="s">
        <v>283</v>
      </c>
      <c r="F1016" s="368" t="s">
        <v>123</v>
      </c>
      <c r="G1016" s="368" t="s">
        <v>123</v>
      </c>
    </row>
    <row r="1017" spans="1:7">
      <c r="A1017" s="363">
        <v>70001</v>
      </c>
      <c r="B1017" s="364" t="s">
        <v>1002</v>
      </c>
      <c r="C1017" s="363">
        <f>_xlfn.XLOOKUP(E1017,holds!B:B,holds!X:X)+IF('sets &amp; selections'!W23&gt;0,'sets &amp; selections'!W23,0)</f>
        <v>0</v>
      </c>
      <c r="D1017" s="363">
        <v>70001</v>
      </c>
      <c r="E1017" s="365" t="s">
        <v>259</v>
      </c>
      <c r="F1017" s="365" t="s">
        <v>124</v>
      </c>
      <c r="G1017" s="365" t="s">
        <v>124</v>
      </c>
    </row>
    <row r="1018" spans="1:7">
      <c r="A1018" s="363">
        <v>70001</v>
      </c>
      <c r="B1018" s="364" t="s">
        <v>1003</v>
      </c>
      <c r="C1018" s="363">
        <f>_xlfn.XLOOKUP(E1018,holds!B:B,holds!X:X)+IF('sets &amp; selections'!W23&gt;0,'sets &amp; selections'!W23,0)</f>
        <v>0</v>
      </c>
      <c r="D1018" s="363">
        <v>70001</v>
      </c>
      <c r="E1018" s="365" t="s">
        <v>261</v>
      </c>
      <c r="F1018" s="365" t="s">
        <v>124</v>
      </c>
      <c r="G1018" s="365" t="s">
        <v>124</v>
      </c>
    </row>
    <row r="1019" spans="1:7">
      <c r="A1019" s="363">
        <v>70001</v>
      </c>
      <c r="B1019" s="364" t="s">
        <v>1004</v>
      </c>
      <c r="C1019" s="363">
        <f>_xlfn.XLOOKUP(E1019,holds!B:B,holds!X:X)+IF('sets &amp; selections'!W23&gt;0,'sets &amp; selections'!W23,0)</f>
        <v>0</v>
      </c>
      <c r="D1019" s="363">
        <v>70001</v>
      </c>
      <c r="E1019" s="365" t="s">
        <v>263</v>
      </c>
      <c r="F1019" s="365" t="s">
        <v>124</v>
      </c>
      <c r="G1019" s="365" t="s">
        <v>124</v>
      </c>
    </row>
    <row r="1020" spans="1:7">
      <c r="A1020" s="363">
        <v>70001</v>
      </c>
      <c r="B1020" s="364" t="s">
        <v>1005</v>
      </c>
      <c r="C1020" s="363">
        <f>_xlfn.XLOOKUP(E1020,holds!B:B,holds!X:X)+IF('sets &amp; selections'!W23&gt;0,'sets &amp; selections'!W23,0)</f>
        <v>0</v>
      </c>
      <c r="D1020" s="363">
        <v>70001</v>
      </c>
      <c r="E1020" s="365" t="s">
        <v>265</v>
      </c>
      <c r="F1020" s="365" t="s">
        <v>124</v>
      </c>
      <c r="G1020" s="365" t="s">
        <v>124</v>
      </c>
    </row>
    <row r="1021" spans="1:7">
      <c r="A1021" s="363">
        <v>70001</v>
      </c>
      <c r="B1021" s="364" t="s">
        <v>1006</v>
      </c>
      <c r="C1021" s="363">
        <f>_xlfn.XLOOKUP(E1021,holds!B:B,holds!X:X)+IF('sets &amp; selections'!W23&gt;0,'sets &amp; selections'!W23,0)</f>
        <v>0</v>
      </c>
      <c r="D1021" s="363">
        <v>70001</v>
      </c>
      <c r="E1021" s="365" t="s">
        <v>267</v>
      </c>
      <c r="F1021" s="365" t="s">
        <v>124</v>
      </c>
      <c r="G1021" s="365" t="s">
        <v>124</v>
      </c>
    </row>
    <row r="1022" spans="1:7">
      <c r="A1022" s="363">
        <v>70001</v>
      </c>
      <c r="B1022" s="364" t="s">
        <v>1007</v>
      </c>
      <c r="C1022" s="363">
        <f>_xlfn.XLOOKUP(E1022,holds!B:B,holds!X:X)+IF('sets &amp; selections'!W23&gt;0,'sets &amp; selections'!W23,0)</f>
        <v>0</v>
      </c>
      <c r="D1022" s="363">
        <v>70001</v>
      </c>
      <c r="E1022" s="365" t="s">
        <v>269</v>
      </c>
      <c r="F1022" s="365" t="s">
        <v>124</v>
      </c>
      <c r="G1022" s="365" t="s">
        <v>124</v>
      </c>
    </row>
    <row r="1023" spans="1:7">
      <c r="A1023" s="363">
        <v>70001</v>
      </c>
      <c r="B1023" s="364" t="s">
        <v>1008</v>
      </c>
      <c r="C1023" s="363">
        <f>_xlfn.XLOOKUP(E1023,holds!B:B,holds!X:X)+IF('sets &amp; selections'!W23&gt;0,'sets &amp; selections'!W23,0)</f>
        <v>0</v>
      </c>
      <c r="D1023" s="363">
        <v>70001</v>
      </c>
      <c r="E1023" s="365" t="s">
        <v>271</v>
      </c>
      <c r="F1023" s="365" t="s">
        <v>124</v>
      </c>
      <c r="G1023" s="365" t="s">
        <v>124</v>
      </c>
    </row>
    <row r="1024" spans="1:7">
      <c r="A1024" s="363">
        <v>70001</v>
      </c>
      <c r="B1024" s="364" t="s">
        <v>1009</v>
      </c>
      <c r="C1024" s="363">
        <f>_xlfn.XLOOKUP(E1024,holds!B:B,holds!X:X)+IF('sets &amp; selections'!W23&gt;0,'sets &amp; selections'!W23,0)</f>
        <v>0</v>
      </c>
      <c r="D1024" s="363">
        <v>70001</v>
      </c>
      <c r="E1024" s="365" t="s">
        <v>273</v>
      </c>
      <c r="F1024" s="365" t="s">
        <v>124</v>
      </c>
      <c r="G1024" s="365" t="s">
        <v>124</v>
      </c>
    </row>
    <row r="1025" spans="1:8">
      <c r="A1025" s="363">
        <v>70001</v>
      </c>
      <c r="B1025" s="364" t="s">
        <v>1010</v>
      </c>
      <c r="C1025" s="363">
        <f>_xlfn.XLOOKUP(E1025,holds!B:B,holds!X:X)+IF('sets &amp; selections'!W23&gt;0,'sets &amp; selections'!W23,0)</f>
        <v>0</v>
      </c>
      <c r="D1025" s="363">
        <v>70001</v>
      </c>
      <c r="E1025" s="365" t="s">
        <v>275</v>
      </c>
      <c r="F1025" s="365" t="s">
        <v>124</v>
      </c>
      <c r="G1025" s="365" t="s">
        <v>124</v>
      </c>
    </row>
    <row r="1026" spans="1:8">
      <c r="A1026" s="363">
        <v>70001</v>
      </c>
      <c r="B1026" s="364" t="s">
        <v>1011</v>
      </c>
      <c r="C1026" s="363">
        <f>_xlfn.XLOOKUP(E1026,holds!B:B,holds!X:X)+IF('sets &amp; selections'!W23&gt;0,'sets &amp; selections'!W23,0)</f>
        <v>0</v>
      </c>
      <c r="D1026" s="363">
        <v>70001</v>
      </c>
      <c r="E1026" s="365" t="s">
        <v>277</v>
      </c>
      <c r="F1026" s="365" t="s">
        <v>124</v>
      </c>
      <c r="G1026" s="365" t="s">
        <v>124</v>
      </c>
    </row>
    <row r="1027" spans="1:8">
      <c r="A1027" s="363">
        <v>70001</v>
      </c>
      <c r="B1027" s="364" t="s">
        <v>1012</v>
      </c>
      <c r="C1027" s="363">
        <f>_xlfn.XLOOKUP(E1027,holds!B:B,holds!X:X)+IF('sets &amp; selections'!W23&gt;0,'sets &amp; selections'!W23,0)</f>
        <v>0</v>
      </c>
      <c r="D1027" s="363">
        <v>70001</v>
      </c>
      <c r="E1027" s="365" t="s">
        <v>279</v>
      </c>
      <c r="F1027" s="365" t="s">
        <v>124</v>
      </c>
      <c r="G1027" s="365" t="s">
        <v>124</v>
      </c>
    </row>
    <row r="1028" spans="1:8">
      <c r="A1028" s="363">
        <v>70001</v>
      </c>
      <c r="B1028" s="364" t="s">
        <v>1013</v>
      </c>
      <c r="C1028" s="363">
        <f>_xlfn.XLOOKUP(E1028,holds!B:B,holds!X:X)+IF('sets &amp; selections'!W23&gt;0,'sets &amp; selections'!W23,0)</f>
        <v>0</v>
      </c>
      <c r="D1028" s="363">
        <v>70001</v>
      </c>
      <c r="E1028" s="365" t="s">
        <v>281</v>
      </c>
      <c r="F1028" s="365" t="s">
        <v>124</v>
      </c>
      <c r="G1028" s="365" t="s">
        <v>124</v>
      </c>
    </row>
    <row r="1029" spans="1:8">
      <c r="A1029" s="363">
        <v>70001</v>
      </c>
      <c r="B1029" s="364" t="s">
        <v>1014</v>
      </c>
      <c r="C1029" s="363">
        <f>_xlfn.XLOOKUP(E1029,holds!B:B,holds!X:X)+IF('sets &amp; selections'!W23&gt;0,'sets &amp; selections'!W23,0)</f>
        <v>0</v>
      </c>
      <c r="D1029" s="363">
        <v>70001</v>
      </c>
      <c r="E1029" s="365" t="s">
        <v>283</v>
      </c>
      <c r="F1029" s="365" t="s">
        <v>124</v>
      </c>
      <c r="G1029" s="365" t="s">
        <v>124</v>
      </c>
    </row>
    <row r="1030" spans="1:8">
      <c r="A1030" s="336">
        <v>70005</v>
      </c>
      <c r="B1030" s="336" t="str">
        <f t="shared" ref="B1030:B1039" si="24">E1030&amp;"-"&amp;F1030</f>
        <v>CC.VM.00021-10084</v>
      </c>
      <c r="C1030" s="336">
        <f>'sets &amp; selections'!J10</f>
        <v>0</v>
      </c>
      <c r="D1030" s="336">
        <v>70005</v>
      </c>
      <c r="E1030" s="336" t="s">
        <v>1015</v>
      </c>
      <c r="F1030" s="336">
        <v>10084</v>
      </c>
      <c r="G1030" s="336" t="s">
        <v>538</v>
      </c>
      <c r="H1030" s="403"/>
    </row>
    <row r="1031" spans="1:8">
      <c r="A1031" s="336">
        <v>70005</v>
      </c>
      <c r="B1031" s="336" t="str">
        <f t="shared" si="24"/>
        <v>CC.VM.00022-10084</v>
      </c>
      <c r="C1031" s="336">
        <f>'sets &amp; selections'!J10</f>
        <v>0</v>
      </c>
      <c r="D1031" s="336">
        <v>70005</v>
      </c>
      <c r="E1031" s="336" t="s">
        <v>1016</v>
      </c>
      <c r="F1031" s="336">
        <v>10084</v>
      </c>
      <c r="G1031" s="336" t="s">
        <v>538</v>
      </c>
      <c r="H1031" s="403"/>
    </row>
    <row r="1032" spans="1:8">
      <c r="A1032" s="336">
        <v>70005</v>
      </c>
      <c r="B1032" s="336" t="str">
        <f t="shared" si="24"/>
        <v>CC.VM.00023-10084</v>
      </c>
      <c r="C1032" s="336">
        <f>'sets &amp; selections'!J10</f>
        <v>0</v>
      </c>
      <c r="D1032" s="336">
        <v>70005</v>
      </c>
      <c r="E1032" s="336" t="s">
        <v>1017</v>
      </c>
      <c r="F1032" s="336">
        <v>10084</v>
      </c>
      <c r="G1032" s="336" t="s">
        <v>538</v>
      </c>
      <c r="H1032" s="403"/>
    </row>
    <row r="1033" spans="1:8">
      <c r="A1033" s="336">
        <v>70005</v>
      </c>
      <c r="B1033" s="336" t="str">
        <f t="shared" si="24"/>
        <v>CC.VM.00024-10084</v>
      </c>
      <c r="C1033" s="336">
        <f>'sets &amp; selections'!J10</f>
        <v>0</v>
      </c>
      <c r="D1033" s="336">
        <v>70005</v>
      </c>
      <c r="E1033" s="336" t="s">
        <v>1018</v>
      </c>
      <c r="F1033" s="336">
        <v>10084</v>
      </c>
      <c r="G1033" s="336" t="s">
        <v>538</v>
      </c>
      <c r="H1033" s="403"/>
    </row>
    <row r="1034" spans="1:8">
      <c r="A1034" s="336">
        <v>70005</v>
      </c>
      <c r="B1034" s="336" t="str">
        <f t="shared" si="24"/>
        <v>CC.VM.00025-10084</v>
      </c>
      <c r="C1034" s="336">
        <f>'sets &amp; selections'!J10</f>
        <v>0</v>
      </c>
      <c r="D1034" s="336">
        <v>70005</v>
      </c>
      <c r="E1034" s="336" t="s">
        <v>1019</v>
      </c>
      <c r="F1034" s="336">
        <v>10084</v>
      </c>
      <c r="G1034" s="336" t="s">
        <v>538</v>
      </c>
      <c r="H1034" s="403"/>
    </row>
    <row r="1035" spans="1:8">
      <c r="A1035" s="336">
        <v>70005</v>
      </c>
      <c r="B1035" s="336" t="str">
        <f t="shared" si="24"/>
        <v>CC.VM.00026-10084</v>
      </c>
      <c r="C1035" s="336">
        <f>'sets &amp; selections'!J10</f>
        <v>0</v>
      </c>
      <c r="D1035" s="336">
        <v>70005</v>
      </c>
      <c r="E1035" s="336" t="s">
        <v>1020</v>
      </c>
      <c r="F1035" s="336">
        <v>10084</v>
      </c>
      <c r="G1035" s="336" t="s">
        <v>538</v>
      </c>
      <c r="H1035" s="403"/>
    </row>
    <row r="1036" spans="1:8">
      <c r="A1036" s="336">
        <v>70005</v>
      </c>
      <c r="B1036" s="336" t="str">
        <f t="shared" si="24"/>
        <v>CC.VM.00027-10084</v>
      </c>
      <c r="C1036" s="336">
        <f>'sets &amp; selections'!J10</f>
        <v>0</v>
      </c>
      <c r="D1036" s="336">
        <v>70005</v>
      </c>
      <c r="E1036" s="336" t="s">
        <v>1021</v>
      </c>
      <c r="F1036" s="336">
        <v>10084</v>
      </c>
      <c r="G1036" s="336" t="s">
        <v>538</v>
      </c>
      <c r="H1036" s="403"/>
    </row>
    <row r="1037" spans="1:8">
      <c r="A1037" s="336">
        <v>70005</v>
      </c>
      <c r="B1037" s="336" t="str">
        <f t="shared" si="24"/>
        <v>CC.VM.00028-10084</v>
      </c>
      <c r="C1037" s="336">
        <f>'sets &amp; selections'!J10</f>
        <v>0</v>
      </c>
      <c r="D1037" s="336">
        <v>70005</v>
      </c>
      <c r="E1037" s="336" t="s">
        <v>1022</v>
      </c>
      <c r="F1037" s="336">
        <v>10084</v>
      </c>
      <c r="G1037" s="336" t="s">
        <v>538</v>
      </c>
      <c r="H1037" s="403"/>
    </row>
    <row r="1038" spans="1:8">
      <c r="A1038" s="336">
        <v>70005</v>
      </c>
      <c r="B1038" s="336" t="str">
        <f t="shared" si="24"/>
        <v>CC.VM.00029-10084</v>
      </c>
      <c r="C1038" s="336">
        <f>'sets &amp; selections'!J10</f>
        <v>0</v>
      </c>
      <c r="D1038" s="336">
        <v>70005</v>
      </c>
      <c r="E1038" s="336" t="s">
        <v>1023</v>
      </c>
      <c r="F1038" s="336">
        <v>10084</v>
      </c>
      <c r="G1038" s="336" t="s">
        <v>538</v>
      </c>
      <c r="H1038" s="403"/>
    </row>
    <row r="1039" spans="1:8">
      <c r="A1039" s="336">
        <v>70005</v>
      </c>
      <c r="B1039" s="336" t="str">
        <f t="shared" si="24"/>
        <v>CC.VM.00030-10084</v>
      </c>
      <c r="C1039" s="336">
        <f>'sets &amp; selections'!J10</f>
        <v>0</v>
      </c>
      <c r="D1039" s="336">
        <v>70005</v>
      </c>
      <c r="E1039" s="336" t="s">
        <v>1024</v>
      </c>
      <c r="F1039" s="336">
        <v>10084</v>
      </c>
      <c r="G1039" s="336" t="s">
        <v>538</v>
      </c>
      <c r="H1039" s="403"/>
    </row>
    <row r="1040" spans="1:8">
      <c r="A1040" s="398">
        <v>70005</v>
      </c>
      <c r="B1040" s="398" t="str">
        <f t="shared" ref="B1040:B1103" si="25">E1040&amp;"-"&amp;F1040</f>
        <v>CC.VM.00021-10085</v>
      </c>
      <c r="C1040" s="420">
        <f>'sets &amp; selections'!J10</f>
        <v>0</v>
      </c>
      <c r="D1040" s="398">
        <v>70005</v>
      </c>
      <c r="E1040" s="398" t="s">
        <v>1015</v>
      </c>
      <c r="F1040" s="398">
        <v>10085</v>
      </c>
      <c r="G1040" s="398">
        <v>10125</v>
      </c>
      <c r="H1040" s="403"/>
    </row>
    <row r="1041" spans="1:8">
      <c r="A1041" s="398">
        <v>70005</v>
      </c>
      <c r="B1041" s="398" t="str">
        <f t="shared" si="25"/>
        <v>CC.VM.00022-10085</v>
      </c>
      <c r="C1041" s="420">
        <f>'sets &amp; selections'!J10</f>
        <v>0</v>
      </c>
      <c r="D1041" s="398">
        <v>70005</v>
      </c>
      <c r="E1041" s="398" t="s">
        <v>1016</v>
      </c>
      <c r="F1041" s="398">
        <v>10085</v>
      </c>
      <c r="G1041" s="398">
        <v>10125</v>
      </c>
      <c r="H1041" s="403"/>
    </row>
    <row r="1042" spans="1:8">
      <c r="A1042" s="398">
        <v>70005</v>
      </c>
      <c r="B1042" s="398" t="str">
        <f t="shared" si="25"/>
        <v>CC.VM.00023-10085</v>
      </c>
      <c r="C1042" s="420">
        <f>'sets &amp; selections'!J10</f>
        <v>0</v>
      </c>
      <c r="D1042" s="398">
        <v>70005</v>
      </c>
      <c r="E1042" s="398" t="s">
        <v>1017</v>
      </c>
      <c r="F1042" s="398">
        <v>10085</v>
      </c>
      <c r="G1042" s="398">
        <v>10125</v>
      </c>
      <c r="H1042" s="403"/>
    </row>
    <row r="1043" spans="1:8">
      <c r="A1043" s="398">
        <v>70005</v>
      </c>
      <c r="B1043" s="398" t="str">
        <f t="shared" si="25"/>
        <v>CC.VM.00024-10085</v>
      </c>
      <c r="C1043" s="420">
        <f>'sets &amp; selections'!J10</f>
        <v>0</v>
      </c>
      <c r="D1043" s="398">
        <v>70005</v>
      </c>
      <c r="E1043" s="398" t="s">
        <v>1018</v>
      </c>
      <c r="F1043" s="398">
        <v>10085</v>
      </c>
      <c r="G1043" s="398">
        <v>10125</v>
      </c>
      <c r="H1043" s="403"/>
    </row>
    <row r="1044" spans="1:8">
      <c r="A1044" s="398">
        <v>70005</v>
      </c>
      <c r="B1044" s="398" t="str">
        <f t="shared" si="25"/>
        <v>CC.VM.00025-10085</v>
      </c>
      <c r="C1044" s="420">
        <f>'sets &amp; selections'!J10</f>
        <v>0</v>
      </c>
      <c r="D1044" s="398">
        <v>70005</v>
      </c>
      <c r="E1044" s="398" t="s">
        <v>1019</v>
      </c>
      <c r="F1044" s="398">
        <v>10085</v>
      </c>
      <c r="G1044" s="398">
        <v>10125</v>
      </c>
      <c r="H1044" s="403"/>
    </row>
    <row r="1045" spans="1:8">
      <c r="A1045" s="398">
        <v>70005</v>
      </c>
      <c r="B1045" s="398" t="str">
        <f t="shared" si="25"/>
        <v>CC.VM.00026-10085</v>
      </c>
      <c r="C1045" s="420">
        <f>'sets &amp; selections'!J10</f>
        <v>0</v>
      </c>
      <c r="D1045" s="398">
        <v>70005</v>
      </c>
      <c r="E1045" s="398" t="s">
        <v>1020</v>
      </c>
      <c r="F1045" s="398">
        <v>10085</v>
      </c>
      <c r="G1045" s="398">
        <v>10125</v>
      </c>
      <c r="H1045" s="403"/>
    </row>
    <row r="1046" spans="1:8">
      <c r="A1046" s="398">
        <v>70005</v>
      </c>
      <c r="B1046" s="398" t="str">
        <f t="shared" si="25"/>
        <v>CC.VM.00027-10085</v>
      </c>
      <c r="C1046" s="420">
        <f>'sets &amp; selections'!J10</f>
        <v>0</v>
      </c>
      <c r="D1046" s="398">
        <v>70005</v>
      </c>
      <c r="E1046" s="398" t="s">
        <v>1021</v>
      </c>
      <c r="F1046" s="398">
        <v>10085</v>
      </c>
      <c r="G1046" s="398">
        <v>10125</v>
      </c>
      <c r="H1046" s="403"/>
    </row>
    <row r="1047" spans="1:8">
      <c r="A1047" s="398">
        <v>70005</v>
      </c>
      <c r="B1047" s="398" t="str">
        <f t="shared" si="25"/>
        <v>CC.VM.00028-10085</v>
      </c>
      <c r="C1047" s="420">
        <f>'sets &amp; selections'!J10</f>
        <v>0</v>
      </c>
      <c r="D1047" s="398">
        <v>70005</v>
      </c>
      <c r="E1047" s="398" t="s">
        <v>1022</v>
      </c>
      <c r="F1047" s="398">
        <v>10085</v>
      </c>
      <c r="G1047" s="398">
        <v>10125</v>
      </c>
      <c r="H1047" s="403"/>
    </row>
    <row r="1048" spans="1:8">
      <c r="A1048" s="398">
        <v>70005</v>
      </c>
      <c r="B1048" s="398" t="str">
        <f t="shared" si="25"/>
        <v>CC.VM.00029-10085</v>
      </c>
      <c r="C1048" s="420">
        <f>'sets &amp; selections'!J10</f>
        <v>0</v>
      </c>
      <c r="D1048" s="398">
        <v>70005</v>
      </c>
      <c r="E1048" s="398" t="s">
        <v>1023</v>
      </c>
      <c r="F1048" s="398">
        <v>10085</v>
      </c>
      <c r="G1048" s="398">
        <v>10125</v>
      </c>
      <c r="H1048" s="403"/>
    </row>
    <row r="1049" spans="1:8">
      <c r="A1049" s="398">
        <v>70005</v>
      </c>
      <c r="B1049" s="398" t="str">
        <f t="shared" si="25"/>
        <v>CC.VM.00030-10085</v>
      </c>
      <c r="C1049" s="420">
        <f>'sets &amp; selections'!J10</f>
        <v>0</v>
      </c>
      <c r="D1049" s="398">
        <v>70005</v>
      </c>
      <c r="E1049" s="398" t="s">
        <v>1024</v>
      </c>
      <c r="F1049" s="398">
        <v>10085</v>
      </c>
      <c r="G1049" s="398">
        <v>10125</v>
      </c>
      <c r="H1049" s="403"/>
    </row>
    <row r="1050" spans="1:8">
      <c r="A1050" s="338">
        <v>70005</v>
      </c>
      <c r="B1050" s="338" t="str">
        <f t="shared" si="25"/>
        <v>CC.VM.00021-10086</v>
      </c>
      <c r="C1050" s="338">
        <f>'sets &amp; selections'!L10</f>
        <v>0</v>
      </c>
      <c r="D1050" s="338">
        <v>70005</v>
      </c>
      <c r="E1050" s="338" t="s">
        <v>1015</v>
      </c>
      <c r="F1050" s="338">
        <v>10086</v>
      </c>
      <c r="G1050" s="338" t="s">
        <v>540</v>
      </c>
      <c r="H1050" s="403"/>
    </row>
    <row r="1051" spans="1:8">
      <c r="A1051" s="338">
        <v>70005</v>
      </c>
      <c r="B1051" s="338" t="str">
        <f t="shared" si="25"/>
        <v>CC.VM.00022-10086</v>
      </c>
      <c r="C1051" s="338">
        <f>'sets &amp; selections'!L10</f>
        <v>0</v>
      </c>
      <c r="D1051" s="338">
        <v>70005</v>
      </c>
      <c r="E1051" s="338" t="s">
        <v>1016</v>
      </c>
      <c r="F1051" s="338">
        <v>10086</v>
      </c>
      <c r="G1051" s="338" t="s">
        <v>540</v>
      </c>
      <c r="H1051" s="403"/>
    </row>
    <row r="1052" spans="1:8">
      <c r="A1052" s="338">
        <v>70005</v>
      </c>
      <c r="B1052" s="338" t="str">
        <f t="shared" si="25"/>
        <v>CC.VM.00023-10086</v>
      </c>
      <c r="C1052" s="338">
        <f>'sets &amp; selections'!L10</f>
        <v>0</v>
      </c>
      <c r="D1052" s="338">
        <v>70005</v>
      </c>
      <c r="E1052" s="338" t="s">
        <v>1017</v>
      </c>
      <c r="F1052" s="338">
        <v>10086</v>
      </c>
      <c r="G1052" s="338" t="s">
        <v>540</v>
      </c>
      <c r="H1052" s="403"/>
    </row>
    <row r="1053" spans="1:8">
      <c r="A1053" s="338">
        <v>70005</v>
      </c>
      <c r="B1053" s="338" t="str">
        <f t="shared" si="25"/>
        <v>CC.VM.00024-10086</v>
      </c>
      <c r="C1053" s="338">
        <f>'sets &amp; selections'!L10</f>
        <v>0</v>
      </c>
      <c r="D1053" s="338">
        <v>70005</v>
      </c>
      <c r="E1053" s="338" t="s">
        <v>1018</v>
      </c>
      <c r="F1053" s="338">
        <v>10086</v>
      </c>
      <c r="G1053" s="338" t="s">
        <v>540</v>
      </c>
      <c r="H1053" s="403"/>
    </row>
    <row r="1054" spans="1:8">
      <c r="A1054" s="338">
        <v>70005</v>
      </c>
      <c r="B1054" s="338" t="str">
        <f t="shared" si="25"/>
        <v>CC.VM.00025-10086</v>
      </c>
      <c r="C1054" s="338">
        <f>'sets &amp; selections'!L10</f>
        <v>0</v>
      </c>
      <c r="D1054" s="338">
        <v>70005</v>
      </c>
      <c r="E1054" s="338" t="s">
        <v>1019</v>
      </c>
      <c r="F1054" s="338">
        <v>10086</v>
      </c>
      <c r="G1054" s="338" t="s">
        <v>540</v>
      </c>
      <c r="H1054" s="403"/>
    </row>
    <row r="1055" spans="1:8">
      <c r="A1055" s="338">
        <v>70005</v>
      </c>
      <c r="B1055" s="338" t="str">
        <f t="shared" si="25"/>
        <v>CC.VM.00026-10086</v>
      </c>
      <c r="C1055" s="338">
        <f>'sets &amp; selections'!L10</f>
        <v>0</v>
      </c>
      <c r="D1055" s="338">
        <v>70005</v>
      </c>
      <c r="E1055" s="338" t="s">
        <v>1020</v>
      </c>
      <c r="F1055" s="338">
        <v>10086</v>
      </c>
      <c r="G1055" s="338" t="s">
        <v>540</v>
      </c>
      <c r="H1055" s="403"/>
    </row>
    <row r="1056" spans="1:8">
      <c r="A1056" s="338">
        <v>70005</v>
      </c>
      <c r="B1056" s="338" t="str">
        <f t="shared" si="25"/>
        <v>CC.VM.00027-10086</v>
      </c>
      <c r="C1056" s="338">
        <f>'sets &amp; selections'!L10</f>
        <v>0</v>
      </c>
      <c r="D1056" s="338">
        <v>70005</v>
      </c>
      <c r="E1056" s="338" t="s">
        <v>1021</v>
      </c>
      <c r="F1056" s="338">
        <v>10086</v>
      </c>
      <c r="G1056" s="338" t="s">
        <v>540</v>
      </c>
      <c r="H1056" s="403"/>
    </row>
    <row r="1057" spans="1:8">
      <c r="A1057" s="338">
        <v>70005</v>
      </c>
      <c r="B1057" s="338" t="str">
        <f t="shared" si="25"/>
        <v>CC.VM.00028-10086</v>
      </c>
      <c r="C1057" s="338">
        <f>'sets &amp; selections'!L10</f>
        <v>0</v>
      </c>
      <c r="D1057" s="338">
        <v>70005</v>
      </c>
      <c r="E1057" s="338" t="s">
        <v>1022</v>
      </c>
      <c r="F1057" s="338">
        <v>10086</v>
      </c>
      <c r="G1057" s="338" t="s">
        <v>540</v>
      </c>
      <c r="H1057" s="403"/>
    </row>
    <row r="1058" spans="1:8">
      <c r="A1058" s="338">
        <v>70005</v>
      </c>
      <c r="B1058" s="338" t="str">
        <f t="shared" si="25"/>
        <v>CC.VM.00029-10086</v>
      </c>
      <c r="C1058" s="338">
        <f>'sets &amp; selections'!L10</f>
        <v>0</v>
      </c>
      <c r="D1058" s="338">
        <v>70005</v>
      </c>
      <c r="E1058" s="338" t="s">
        <v>1023</v>
      </c>
      <c r="F1058" s="338">
        <v>10086</v>
      </c>
      <c r="G1058" s="338" t="s">
        <v>540</v>
      </c>
      <c r="H1058" s="403"/>
    </row>
    <row r="1059" spans="1:8">
      <c r="A1059" s="338">
        <v>70005</v>
      </c>
      <c r="B1059" s="338" t="str">
        <f t="shared" si="25"/>
        <v>CC.VM.00030-10086</v>
      </c>
      <c r="C1059" s="338">
        <f>'sets &amp; selections'!L10</f>
        <v>0</v>
      </c>
      <c r="D1059" s="338">
        <v>70005</v>
      </c>
      <c r="E1059" s="338" t="s">
        <v>1024</v>
      </c>
      <c r="F1059" s="338">
        <v>10086</v>
      </c>
      <c r="G1059" s="338" t="s">
        <v>540</v>
      </c>
      <c r="H1059" s="403"/>
    </row>
    <row r="1060" spans="1:8">
      <c r="A1060" s="339">
        <v>70005</v>
      </c>
      <c r="B1060" s="339" t="str">
        <f t="shared" si="25"/>
        <v>CC.VM.00021-10088</v>
      </c>
      <c r="C1060" s="339">
        <f>'sets &amp; selections'!M10</f>
        <v>0</v>
      </c>
      <c r="D1060" s="339">
        <v>70005</v>
      </c>
      <c r="E1060" s="339" t="s">
        <v>1015</v>
      </c>
      <c r="F1060" s="339">
        <v>10088</v>
      </c>
      <c r="G1060" s="339" t="s">
        <v>541</v>
      </c>
      <c r="H1060" s="403"/>
    </row>
    <row r="1061" spans="1:8">
      <c r="A1061" s="339">
        <v>70005</v>
      </c>
      <c r="B1061" s="339" t="str">
        <f t="shared" si="25"/>
        <v>CC.VM.00022-10088</v>
      </c>
      <c r="C1061" s="339">
        <f>'sets &amp; selections'!M10</f>
        <v>0</v>
      </c>
      <c r="D1061" s="339">
        <v>70005</v>
      </c>
      <c r="E1061" s="339" t="s">
        <v>1016</v>
      </c>
      <c r="F1061" s="339">
        <v>10088</v>
      </c>
      <c r="G1061" s="339" t="s">
        <v>541</v>
      </c>
      <c r="H1061" s="403"/>
    </row>
    <row r="1062" spans="1:8">
      <c r="A1062" s="339">
        <v>70005</v>
      </c>
      <c r="B1062" s="339" t="str">
        <f t="shared" si="25"/>
        <v>CC.VM.00023-10088</v>
      </c>
      <c r="C1062" s="339">
        <f>'sets &amp; selections'!M10</f>
        <v>0</v>
      </c>
      <c r="D1062" s="339">
        <v>70005</v>
      </c>
      <c r="E1062" s="339" t="s">
        <v>1017</v>
      </c>
      <c r="F1062" s="339">
        <v>10088</v>
      </c>
      <c r="G1062" s="339" t="s">
        <v>541</v>
      </c>
      <c r="H1062" s="403"/>
    </row>
    <row r="1063" spans="1:8">
      <c r="A1063" s="339">
        <v>70005</v>
      </c>
      <c r="B1063" s="339" t="str">
        <f t="shared" si="25"/>
        <v>CC.VM.00024-10088</v>
      </c>
      <c r="C1063" s="339">
        <f>'sets &amp; selections'!M10</f>
        <v>0</v>
      </c>
      <c r="D1063" s="339">
        <v>70005</v>
      </c>
      <c r="E1063" s="339" t="s">
        <v>1018</v>
      </c>
      <c r="F1063" s="339">
        <v>10088</v>
      </c>
      <c r="G1063" s="339" t="s">
        <v>541</v>
      </c>
      <c r="H1063" s="403"/>
    </row>
    <row r="1064" spans="1:8">
      <c r="A1064" s="339">
        <v>70005</v>
      </c>
      <c r="B1064" s="339" t="str">
        <f t="shared" si="25"/>
        <v>CC.VM.00025-10088</v>
      </c>
      <c r="C1064" s="339">
        <f>'sets &amp; selections'!M10</f>
        <v>0</v>
      </c>
      <c r="D1064" s="339">
        <v>70005</v>
      </c>
      <c r="E1064" s="339" t="s">
        <v>1019</v>
      </c>
      <c r="F1064" s="339">
        <v>10088</v>
      </c>
      <c r="G1064" s="339" t="s">
        <v>541</v>
      </c>
      <c r="H1064" s="403"/>
    </row>
    <row r="1065" spans="1:8">
      <c r="A1065" s="339">
        <v>70005</v>
      </c>
      <c r="B1065" s="339" t="str">
        <f t="shared" si="25"/>
        <v>CC.VM.00026-10088</v>
      </c>
      <c r="C1065" s="339">
        <f>'sets &amp; selections'!M10</f>
        <v>0</v>
      </c>
      <c r="D1065" s="339">
        <v>70005</v>
      </c>
      <c r="E1065" s="339" t="s">
        <v>1020</v>
      </c>
      <c r="F1065" s="339">
        <v>10088</v>
      </c>
      <c r="G1065" s="339" t="s">
        <v>541</v>
      </c>
      <c r="H1065" s="403"/>
    </row>
    <row r="1066" spans="1:8">
      <c r="A1066" s="339">
        <v>70005</v>
      </c>
      <c r="B1066" s="339" t="str">
        <f t="shared" si="25"/>
        <v>CC.VM.00027-10088</v>
      </c>
      <c r="C1066" s="339">
        <f>'sets &amp; selections'!M10</f>
        <v>0</v>
      </c>
      <c r="D1066" s="339">
        <v>70005</v>
      </c>
      <c r="E1066" s="339" t="s">
        <v>1021</v>
      </c>
      <c r="F1066" s="339">
        <v>10088</v>
      </c>
      <c r="G1066" s="339" t="s">
        <v>541</v>
      </c>
      <c r="H1066" s="403"/>
    </row>
    <row r="1067" spans="1:8">
      <c r="A1067" s="339">
        <v>70005</v>
      </c>
      <c r="B1067" s="339" t="str">
        <f t="shared" si="25"/>
        <v>CC.VM.00028-10088</v>
      </c>
      <c r="C1067" s="339">
        <f>'sets &amp; selections'!M10</f>
        <v>0</v>
      </c>
      <c r="D1067" s="339">
        <v>70005</v>
      </c>
      <c r="E1067" s="339" t="s">
        <v>1022</v>
      </c>
      <c r="F1067" s="339">
        <v>10088</v>
      </c>
      <c r="G1067" s="339" t="s">
        <v>541</v>
      </c>
      <c r="H1067" s="403"/>
    </row>
    <row r="1068" spans="1:8">
      <c r="A1068" s="339">
        <v>70005</v>
      </c>
      <c r="B1068" s="339" t="str">
        <f t="shared" si="25"/>
        <v>CC.VM.00029-10088</v>
      </c>
      <c r="C1068" s="339">
        <f>'sets &amp; selections'!M10</f>
        <v>0</v>
      </c>
      <c r="D1068" s="339">
        <v>70005</v>
      </c>
      <c r="E1068" s="339" t="s">
        <v>1023</v>
      </c>
      <c r="F1068" s="339">
        <v>10088</v>
      </c>
      <c r="G1068" s="339" t="s">
        <v>541</v>
      </c>
      <c r="H1068" s="403"/>
    </row>
    <row r="1069" spans="1:8">
      <c r="A1069" s="339">
        <v>70005</v>
      </c>
      <c r="B1069" s="339" t="str">
        <f t="shared" si="25"/>
        <v>CC.VM.00030-10088</v>
      </c>
      <c r="C1069" s="339">
        <f>'sets &amp; selections'!M10</f>
        <v>0</v>
      </c>
      <c r="D1069" s="339">
        <v>70005</v>
      </c>
      <c r="E1069" s="339" t="s">
        <v>1024</v>
      </c>
      <c r="F1069" s="339">
        <v>10088</v>
      </c>
      <c r="G1069" s="339" t="s">
        <v>541</v>
      </c>
      <c r="H1069" s="403"/>
    </row>
    <row r="1070" spans="1:8">
      <c r="A1070" s="340">
        <v>70005</v>
      </c>
      <c r="B1070" s="341" t="str">
        <f t="shared" si="25"/>
        <v>CC.VM.00021-10089</v>
      </c>
      <c r="C1070" s="340">
        <f>'sets &amp; selections'!N10</f>
        <v>0</v>
      </c>
      <c r="D1070" s="340">
        <v>70005</v>
      </c>
      <c r="E1070" s="342" t="s">
        <v>1015</v>
      </c>
      <c r="F1070" s="342">
        <v>10089</v>
      </c>
      <c r="G1070" s="342" t="s">
        <v>542</v>
      </c>
      <c r="H1070" s="403"/>
    </row>
    <row r="1071" spans="1:8">
      <c r="A1071" s="340">
        <v>70005</v>
      </c>
      <c r="B1071" s="341" t="str">
        <f t="shared" si="25"/>
        <v>CC.VM.00022-10089</v>
      </c>
      <c r="C1071" s="340">
        <f>'sets &amp; selections'!N10</f>
        <v>0</v>
      </c>
      <c r="D1071" s="340">
        <v>70005</v>
      </c>
      <c r="E1071" s="342" t="s">
        <v>1016</v>
      </c>
      <c r="F1071" s="342">
        <v>10089</v>
      </c>
      <c r="G1071" s="342" t="s">
        <v>542</v>
      </c>
      <c r="H1071" s="403"/>
    </row>
    <row r="1072" spans="1:8">
      <c r="A1072" s="340">
        <v>70005</v>
      </c>
      <c r="B1072" s="341" t="str">
        <f t="shared" si="25"/>
        <v>CC.VM.00023-10089</v>
      </c>
      <c r="C1072" s="340">
        <f>'sets &amp; selections'!N10</f>
        <v>0</v>
      </c>
      <c r="D1072" s="340">
        <v>70005</v>
      </c>
      <c r="E1072" s="342" t="s">
        <v>1017</v>
      </c>
      <c r="F1072" s="342">
        <v>10089</v>
      </c>
      <c r="G1072" s="342" t="s">
        <v>542</v>
      </c>
      <c r="H1072" s="403"/>
    </row>
    <row r="1073" spans="1:8">
      <c r="A1073" s="340">
        <v>70005</v>
      </c>
      <c r="B1073" s="341" t="str">
        <f t="shared" si="25"/>
        <v>CC.VM.00024-10089</v>
      </c>
      <c r="C1073" s="340">
        <f>'sets &amp; selections'!N10</f>
        <v>0</v>
      </c>
      <c r="D1073" s="340">
        <v>70005</v>
      </c>
      <c r="E1073" s="342" t="s">
        <v>1018</v>
      </c>
      <c r="F1073" s="342">
        <v>10089</v>
      </c>
      <c r="G1073" s="342" t="s">
        <v>542</v>
      </c>
      <c r="H1073" s="403"/>
    </row>
    <row r="1074" spans="1:8">
      <c r="A1074" s="340">
        <v>70005</v>
      </c>
      <c r="B1074" s="341" t="str">
        <f t="shared" si="25"/>
        <v>CC.VM.00025-10089</v>
      </c>
      <c r="C1074" s="340">
        <f>'sets &amp; selections'!N10</f>
        <v>0</v>
      </c>
      <c r="D1074" s="340">
        <v>70005</v>
      </c>
      <c r="E1074" s="342" t="s">
        <v>1019</v>
      </c>
      <c r="F1074" s="342">
        <v>10089</v>
      </c>
      <c r="G1074" s="342" t="s">
        <v>542</v>
      </c>
      <c r="H1074" s="403"/>
    </row>
    <row r="1075" spans="1:8">
      <c r="A1075" s="340">
        <v>70005</v>
      </c>
      <c r="B1075" s="341" t="str">
        <f t="shared" si="25"/>
        <v>CC.VM.00026-10089</v>
      </c>
      <c r="C1075" s="340">
        <f>'sets &amp; selections'!N10</f>
        <v>0</v>
      </c>
      <c r="D1075" s="340">
        <v>70005</v>
      </c>
      <c r="E1075" s="342" t="s">
        <v>1020</v>
      </c>
      <c r="F1075" s="342">
        <v>10089</v>
      </c>
      <c r="G1075" s="342" t="s">
        <v>542</v>
      </c>
      <c r="H1075" s="403"/>
    </row>
    <row r="1076" spans="1:8">
      <c r="A1076" s="340">
        <v>70005</v>
      </c>
      <c r="B1076" s="341" t="str">
        <f t="shared" si="25"/>
        <v>CC.VM.00027-10089</v>
      </c>
      <c r="C1076" s="340">
        <f>'sets &amp; selections'!N10</f>
        <v>0</v>
      </c>
      <c r="D1076" s="340">
        <v>70005</v>
      </c>
      <c r="E1076" s="342" t="s">
        <v>1021</v>
      </c>
      <c r="F1076" s="342">
        <v>10089</v>
      </c>
      <c r="G1076" s="342" t="s">
        <v>542</v>
      </c>
      <c r="H1076" s="403"/>
    </row>
    <row r="1077" spans="1:8">
      <c r="A1077" s="340">
        <v>70005</v>
      </c>
      <c r="B1077" s="341" t="str">
        <f t="shared" si="25"/>
        <v>CC.VM.00028-10089</v>
      </c>
      <c r="C1077" s="340">
        <f>'sets &amp; selections'!N10</f>
        <v>0</v>
      </c>
      <c r="D1077" s="340">
        <v>70005</v>
      </c>
      <c r="E1077" s="342" t="s">
        <v>1022</v>
      </c>
      <c r="F1077" s="342">
        <v>10089</v>
      </c>
      <c r="G1077" s="342" t="s">
        <v>542</v>
      </c>
      <c r="H1077" s="403"/>
    </row>
    <row r="1078" spans="1:8">
      <c r="A1078" s="340">
        <v>70005</v>
      </c>
      <c r="B1078" s="341" t="str">
        <f t="shared" si="25"/>
        <v>CC.VM.00029-10089</v>
      </c>
      <c r="C1078" s="340">
        <f>'sets &amp; selections'!N10</f>
        <v>0</v>
      </c>
      <c r="D1078" s="340">
        <v>70005</v>
      </c>
      <c r="E1078" s="342" t="s">
        <v>1023</v>
      </c>
      <c r="F1078" s="342">
        <v>10089</v>
      </c>
      <c r="G1078" s="342" t="s">
        <v>542</v>
      </c>
      <c r="H1078" s="403"/>
    </row>
    <row r="1079" spans="1:8">
      <c r="A1079" s="340">
        <v>70005</v>
      </c>
      <c r="B1079" s="341" t="str">
        <f t="shared" si="25"/>
        <v>CC.VM.00030-10089</v>
      </c>
      <c r="C1079" s="340">
        <f>'sets &amp; selections'!N10</f>
        <v>0</v>
      </c>
      <c r="D1079" s="340">
        <v>70005</v>
      </c>
      <c r="E1079" s="342" t="s">
        <v>1024</v>
      </c>
      <c r="F1079" s="342">
        <v>10089</v>
      </c>
      <c r="G1079" s="342" t="s">
        <v>542</v>
      </c>
      <c r="H1079" s="403"/>
    </row>
    <row r="1080" spans="1:8">
      <c r="A1080" s="343">
        <v>70005</v>
      </c>
      <c r="B1080" s="344" t="str">
        <f t="shared" si="25"/>
        <v>CC.VM.00021-10090</v>
      </c>
      <c r="C1080" s="343">
        <f>'sets &amp; selections'!O10</f>
        <v>0</v>
      </c>
      <c r="D1080" s="343">
        <v>70005</v>
      </c>
      <c r="E1080" s="345" t="s">
        <v>1015</v>
      </c>
      <c r="F1080" s="345">
        <v>10090</v>
      </c>
      <c r="G1080" s="345" t="s">
        <v>543</v>
      </c>
      <c r="H1080" s="403"/>
    </row>
    <row r="1081" spans="1:8">
      <c r="A1081" s="343">
        <v>70005</v>
      </c>
      <c r="B1081" s="344" t="str">
        <f t="shared" si="25"/>
        <v>CC.VM.00022-10090</v>
      </c>
      <c r="C1081" s="343">
        <f>'sets &amp; selections'!O10</f>
        <v>0</v>
      </c>
      <c r="D1081" s="343">
        <v>70005</v>
      </c>
      <c r="E1081" s="345" t="s">
        <v>1016</v>
      </c>
      <c r="F1081" s="345">
        <v>10090</v>
      </c>
      <c r="G1081" s="345" t="s">
        <v>543</v>
      </c>
      <c r="H1081" s="403"/>
    </row>
    <row r="1082" spans="1:8">
      <c r="A1082" s="343">
        <v>70005</v>
      </c>
      <c r="B1082" s="344" t="str">
        <f t="shared" si="25"/>
        <v>CC.VM.00023-10090</v>
      </c>
      <c r="C1082" s="343">
        <f>'sets &amp; selections'!O10</f>
        <v>0</v>
      </c>
      <c r="D1082" s="343">
        <v>70005</v>
      </c>
      <c r="E1082" s="345" t="s">
        <v>1017</v>
      </c>
      <c r="F1082" s="345">
        <v>10090</v>
      </c>
      <c r="G1082" s="345" t="s">
        <v>543</v>
      </c>
      <c r="H1082" s="403"/>
    </row>
    <row r="1083" spans="1:8">
      <c r="A1083" s="343">
        <v>70005</v>
      </c>
      <c r="B1083" s="344" t="str">
        <f t="shared" si="25"/>
        <v>CC.VM.00024-10090</v>
      </c>
      <c r="C1083" s="343">
        <f>'sets &amp; selections'!O10</f>
        <v>0</v>
      </c>
      <c r="D1083" s="343">
        <v>70005</v>
      </c>
      <c r="E1083" s="345" t="s">
        <v>1018</v>
      </c>
      <c r="F1083" s="345">
        <v>10090</v>
      </c>
      <c r="G1083" s="345" t="s">
        <v>543</v>
      </c>
      <c r="H1083" s="403"/>
    </row>
    <row r="1084" spans="1:8">
      <c r="A1084" s="343">
        <v>70005</v>
      </c>
      <c r="B1084" s="344" t="str">
        <f t="shared" si="25"/>
        <v>CC.VM.00025-10090</v>
      </c>
      <c r="C1084" s="343">
        <f>'sets &amp; selections'!O10</f>
        <v>0</v>
      </c>
      <c r="D1084" s="343">
        <v>70005</v>
      </c>
      <c r="E1084" s="345" t="s">
        <v>1019</v>
      </c>
      <c r="F1084" s="345">
        <v>10090</v>
      </c>
      <c r="G1084" s="345" t="s">
        <v>543</v>
      </c>
      <c r="H1084" s="403"/>
    </row>
    <row r="1085" spans="1:8">
      <c r="A1085" s="343">
        <v>70005</v>
      </c>
      <c r="B1085" s="344" t="str">
        <f t="shared" si="25"/>
        <v>CC.VM.00026-10090</v>
      </c>
      <c r="C1085" s="343">
        <f>'sets &amp; selections'!O10</f>
        <v>0</v>
      </c>
      <c r="D1085" s="343">
        <v>70005</v>
      </c>
      <c r="E1085" s="345" t="s">
        <v>1020</v>
      </c>
      <c r="F1085" s="345">
        <v>10090</v>
      </c>
      <c r="G1085" s="345" t="s">
        <v>543</v>
      </c>
      <c r="H1085" s="403"/>
    </row>
    <row r="1086" spans="1:8">
      <c r="A1086" s="343">
        <v>70005</v>
      </c>
      <c r="B1086" s="344" t="str">
        <f t="shared" si="25"/>
        <v>CC.VM.00027-10090</v>
      </c>
      <c r="C1086" s="343">
        <f>'sets &amp; selections'!O10</f>
        <v>0</v>
      </c>
      <c r="D1086" s="343">
        <v>70005</v>
      </c>
      <c r="E1086" s="345" t="s">
        <v>1021</v>
      </c>
      <c r="F1086" s="345">
        <v>10090</v>
      </c>
      <c r="G1086" s="345" t="s">
        <v>543</v>
      </c>
      <c r="H1086" s="403"/>
    </row>
    <row r="1087" spans="1:8">
      <c r="A1087" s="343">
        <v>70005</v>
      </c>
      <c r="B1087" s="344" t="str">
        <f t="shared" si="25"/>
        <v>CC.VM.00028-10090</v>
      </c>
      <c r="C1087" s="343">
        <f>'sets &amp; selections'!O10</f>
        <v>0</v>
      </c>
      <c r="D1087" s="343">
        <v>70005</v>
      </c>
      <c r="E1087" s="345" t="s">
        <v>1022</v>
      </c>
      <c r="F1087" s="345">
        <v>10090</v>
      </c>
      <c r="G1087" s="345" t="s">
        <v>543</v>
      </c>
      <c r="H1087" s="403"/>
    </row>
    <row r="1088" spans="1:8">
      <c r="A1088" s="343">
        <v>70005</v>
      </c>
      <c r="B1088" s="344" t="str">
        <f t="shared" si="25"/>
        <v>CC.VM.00029-10090</v>
      </c>
      <c r="C1088" s="343">
        <f>'sets &amp; selections'!O10</f>
        <v>0</v>
      </c>
      <c r="D1088" s="343">
        <v>70005</v>
      </c>
      <c r="E1088" s="345" t="s">
        <v>1023</v>
      </c>
      <c r="F1088" s="345">
        <v>10090</v>
      </c>
      <c r="G1088" s="345" t="s">
        <v>543</v>
      </c>
      <c r="H1088" s="403"/>
    </row>
    <row r="1089" spans="1:8">
      <c r="A1089" s="343">
        <v>70005</v>
      </c>
      <c r="B1089" s="344" t="str">
        <f t="shared" si="25"/>
        <v>CC.VM.00030-10090</v>
      </c>
      <c r="C1089" s="343">
        <f>'sets &amp; selections'!O10</f>
        <v>0</v>
      </c>
      <c r="D1089" s="343">
        <v>70005</v>
      </c>
      <c r="E1089" s="345" t="s">
        <v>1024</v>
      </c>
      <c r="F1089" s="345">
        <v>10090</v>
      </c>
      <c r="G1089" s="345" t="s">
        <v>543</v>
      </c>
      <c r="H1089" s="403"/>
    </row>
    <row r="1090" spans="1:8">
      <c r="A1090" s="346">
        <v>70005</v>
      </c>
      <c r="B1090" s="347" t="str">
        <f t="shared" si="25"/>
        <v>CC.VM.00021-10091</v>
      </c>
      <c r="C1090" s="346">
        <f>'sets &amp; selections'!P10</f>
        <v>0</v>
      </c>
      <c r="D1090" s="346">
        <v>70005</v>
      </c>
      <c r="E1090" s="348" t="s">
        <v>1015</v>
      </c>
      <c r="F1090" s="348">
        <v>10091</v>
      </c>
      <c r="G1090" s="348" t="s">
        <v>544</v>
      </c>
      <c r="H1090" s="403"/>
    </row>
    <row r="1091" spans="1:8">
      <c r="A1091" s="346">
        <v>70005</v>
      </c>
      <c r="B1091" s="347" t="str">
        <f t="shared" si="25"/>
        <v>CC.VM.00022-10091</v>
      </c>
      <c r="C1091" s="346">
        <f>'sets &amp; selections'!P10</f>
        <v>0</v>
      </c>
      <c r="D1091" s="346">
        <v>70005</v>
      </c>
      <c r="E1091" s="348" t="s">
        <v>1016</v>
      </c>
      <c r="F1091" s="348">
        <v>10091</v>
      </c>
      <c r="G1091" s="348" t="s">
        <v>544</v>
      </c>
      <c r="H1091" s="403"/>
    </row>
    <row r="1092" spans="1:8">
      <c r="A1092" s="346">
        <v>70005</v>
      </c>
      <c r="B1092" s="347" t="str">
        <f t="shared" si="25"/>
        <v>CC.VM.00023-10091</v>
      </c>
      <c r="C1092" s="346">
        <f>'sets &amp; selections'!P10</f>
        <v>0</v>
      </c>
      <c r="D1092" s="346">
        <v>70005</v>
      </c>
      <c r="E1092" s="348" t="s">
        <v>1017</v>
      </c>
      <c r="F1092" s="348">
        <v>10091</v>
      </c>
      <c r="G1092" s="348" t="s">
        <v>544</v>
      </c>
      <c r="H1092" s="403"/>
    </row>
    <row r="1093" spans="1:8">
      <c r="A1093" s="346">
        <v>70005</v>
      </c>
      <c r="B1093" s="347" t="str">
        <f t="shared" si="25"/>
        <v>CC.VM.00024-10091</v>
      </c>
      <c r="C1093" s="346">
        <f>'sets &amp; selections'!P10</f>
        <v>0</v>
      </c>
      <c r="D1093" s="346">
        <v>70005</v>
      </c>
      <c r="E1093" s="348" t="s">
        <v>1018</v>
      </c>
      <c r="F1093" s="348">
        <v>10091</v>
      </c>
      <c r="G1093" s="348" t="s">
        <v>544</v>
      </c>
      <c r="H1093" s="403"/>
    </row>
    <row r="1094" spans="1:8">
      <c r="A1094" s="346">
        <v>70005</v>
      </c>
      <c r="B1094" s="347" t="str">
        <f t="shared" si="25"/>
        <v>CC.VM.00025-10091</v>
      </c>
      <c r="C1094" s="346">
        <f>'sets &amp; selections'!P10</f>
        <v>0</v>
      </c>
      <c r="D1094" s="346">
        <v>70005</v>
      </c>
      <c r="E1094" s="348" t="s">
        <v>1019</v>
      </c>
      <c r="F1094" s="348">
        <v>10091</v>
      </c>
      <c r="G1094" s="348" t="s">
        <v>544</v>
      </c>
      <c r="H1094" s="403"/>
    </row>
    <row r="1095" spans="1:8">
      <c r="A1095" s="346">
        <v>70005</v>
      </c>
      <c r="B1095" s="347" t="str">
        <f t="shared" si="25"/>
        <v>CC.VM.00026-10091</v>
      </c>
      <c r="C1095" s="346">
        <f>'sets &amp; selections'!P10</f>
        <v>0</v>
      </c>
      <c r="D1095" s="346">
        <v>70005</v>
      </c>
      <c r="E1095" s="348" t="s">
        <v>1020</v>
      </c>
      <c r="F1095" s="348">
        <v>10091</v>
      </c>
      <c r="G1095" s="348" t="s">
        <v>544</v>
      </c>
      <c r="H1095" s="403"/>
    </row>
    <row r="1096" spans="1:8">
      <c r="A1096" s="346">
        <v>70005</v>
      </c>
      <c r="B1096" s="347" t="str">
        <f t="shared" si="25"/>
        <v>CC.VM.00027-10091</v>
      </c>
      <c r="C1096" s="346">
        <f>'sets &amp; selections'!P10</f>
        <v>0</v>
      </c>
      <c r="D1096" s="346">
        <v>70005</v>
      </c>
      <c r="E1096" s="348" t="s">
        <v>1021</v>
      </c>
      <c r="F1096" s="348">
        <v>10091</v>
      </c>
      <c r="G1096" s="348" t="s">
        <v>544</v>
      </c>
      <c r="H1096" s="403"/>
    </row>
    <row r="1097" spans="1:8">
      <c r="A1097" s="346">
        <v>70005</v>
      </c>
      <c r="B1097" s="347" t="str">
        <f t="shared" si="25"/>
        <v>CC.VM.00028-10091</v>
      </c>
      <c r="C1097" s="346">
        <f>'sets &amp; selections'!P10</f>
        <v>0</v>
      </c>
      <c r="D1097" s="346">
        <v>70005</v>
      </c>
      <c r="E1097" s="348" t="s">
        <v>1022</v>
      </c>
      <c r="F1097" s="348">
        <v>10091</v>
      </c>
      <c r="G1097" s="348" t="s">
        <v>544</v>
      </c>
      <c r="H1097" s="403"/>
    </row>
    <row r="1098" spans="1:8">
      <c r="A1098" s="346">
        <v>70005</v>
      </c>
      <c r="B1098" s="347" t="str">
        <f t="shared" si="25"/>
        <v>CC.VM.00029-10091</v>
      </c>
      <c r="C1098" s="346">
        <f>'sets &amp; selections'!P10</f>
        <v>0</v>
      </c>
      <c r="D1098" s="346">
        <v>70005</v>
      </c>
      <c r="E1098" s="348" t="s">
        <v>1023</v>
      </c>
      <c r="F1098" s="348">
        <v>10091</v>
      </c>
      <c r="G1098" s="348" t="s">
        <v>544</v>
      </c>
      <c r="H1098" s="403"/>
    </row>
    <row r="1099" spans="1:8">
      <c r="A1099" s="346">
        <v>70005</v>
      </c>
      <c r="B1099" s="347" t="str">
        <f t="shared" si="25"/>
        <v>CC.VM.00030-10091</v>
      </c>
      <c r="C1099" s="346">
        <f>'sets &amp; selections'!P10</f>
        <v>0</v>
      </c>
      <c r="D1099" s="346">
        <v>70005</v>
      </c>
      <c r="E1099" s="348" t="s">
        <v>1024</v>
      </c>
      <c r="F1099" s="348">
        <v>10091</v>
      </c>
      <c r="G1099" s="348" t="s">
        <v>544</v>
      </c>
      <c r="H1099" s="403"/>
    </row>
    <row r="1100" spans="1:8">
      <c r="A1100" s="349">
        <v>70005</v>
      </c>
      <c r="B1100" s="350" t="str">
        <f t="shared" si="25"/>
        <v>CC.VM.00021-10092</v>
      </c>
      <c r="C1100" s="349">
        <f>'sets &amp; selections'!Q10</f>
        <v>0</v>
      </c>
      <c r="D1100" s="349">
        <v>70005</v>
      </c>
      <c r="E1100" s="351" t="s">
        <v>1015</v>
      </c>
      <c r="F1100" s="351">
        <v>10092</v>
      </c>
      <c r="G1100" s="351" t="s">
        <v>545</v>
      </c>
      <c r="H1100" s="403"/>
    </row>
    <row r="1101" spans="1:8">
      <c r="A1101" s="349">
        <v>70005</v>
      </c>
      <c r="B1101" s="350" t="str">
        <f t="shared" si="25"/>
        <v>CC.VM.00022-10092</v>
      </c>
      <c r="C1101" s="349">
        <f>'sets &amp; selections'!Q10</f>
        <v>0</v>
      </c>
      <c r="D1101" s="349">
        <v>70005</v>
      </c>
      <c r="E1101" s="351" t="s">
        <v>1016</v>
      </c>
      <c r="F1101" s="351">
        <v>10092</v>
      </c>
      <c r="G1101" s="351" t="s">
        <v>545</v>
      </c>
      <c r="H1101" s="403"/>
    </row>
    <row r="1102" spans="1:8">
      <c r="A1102" s="349">
        <v>70005</v>
      </c>
      <c r="B1102" s="350" t="str">
        <f t="shared" si="25"/>
        <v>CC.VM.00023-10092</v>
      </c>
      <c r="C1102" s="349">
        <f>'sets &amp; selections'!Q10</f>
        <v>0</v>
      </c>
      <c r="D1102" s="349">
        <v>70005</v>
      </c>
      <c r="E1102" s="351" t="s">
        <v>1017</v>
      </c>
      <c r="F1102" s="351">
        <v>10092</v>
      </c>
      <c r="G1102" s="351" t="s">
        <v>545</v>
      </c>
      <c r="H1102" s="403"/>
    </row>
    <row r="1103" spans="1:8">
      <c r="A1103" s="349">
        <v>70005</v>
      </c>
      <c r="B1103" s="350" t="str">
        <f t="shared" si="25"/>
        <v>CC.VM.00024-10092</v>
      </c>
      <c r="C1103" s="349">
        <f>'sets &amp; selections'!Q10</f>
        <v>0</v>
      </c>
      <c r="D1103" s="349">
        <v>70005</v>
      </c>
      <c r="E1103" s="351" t="s">
        <v>1018</v>
      </c>
      <c r="F1103" s="351">
        <v>10092</v>
      </c>
      <c r="G1103" s="351" t="s">
        <v>545</v>
      </c>
      <c r="H1103" s="403"/>
    </row>
    <row r="1104" spans="1:8">
      <c r="A1104" s="349">
        <v>70005</v>
      </c>
      <c r="B1104" s="350" t="str">
        <f t="shared" ref="B1104:B1167" si="26">E1104&amp;"-"&amp;F1104</f>
        <v>CC.VM.00025-10092</v>
      </c>
      <c r="C1104" s="349">
        <f>'sets &amp; selections'!Q10</f>
        <v>0</v>
      </c>
      <c r="D1104" s="349">
        <v>70005</v>
      </c>
      <c r="E1104" s="351" t="s">
        <v>1019</v>
      </c>
      <c r="F1104" s="351">
        <v>10092</v>
      </c>
      <c r="G1104" s="351" t="s">
        <v>545</v>
      </c>
      <c r="H1104" s="403"/>
    </row>
    <row r="1105" spans="1:8">
      <c r="A1105" s="349">
        <v>70005</v>
      </c>
      <c r="B1105" s="350" t="str">
        <f t="shared" si="26"/>
        <v>CC.VM.00026-10092</v>
      </c>
      <c r="C1105" s="349">
        <f>'sets &amp; selections'!Q10</f>
        <v>0</v>
      </c>
      <c r="D1105" s="349">
        <v>70005</v>
      </c>
      <c r="E1105" s="351" t="s">
        <v>1020</v>
      </c>
      <c r="F1105" s="351">
        <v>10092</v>
      </c>
      <c r="G1105" s="351" t="s">
        <v>545</v>
      </c>
      <c r="H1105" s="403"/>
    </row>
    <row r="1106" spans="1:8">
      <c r="A1106" s="349">
        <v>70005</v>
      </c>
      <c r="B1106" s="350" t="str">
        <f t="shared" si="26"/>
        <v>CC.VM.00027-10092</v>
      </c>
      <c r="C1106" s="349">
        <f>'sets &amp; selections'!Q10</f>
        <v>0</v>
      </c>
      <c r="D1106" s="349">
        <v>70005</v>
      </c>
      <c r="E1106" s="351" t="s">
        <v>1021</v>
      </c>
      <c r="F1106" s="351">
        <v>10092</v>
      </c>
      <c r="G1106" s="351" t="s">
        <v>545</v>
      </c>
      <c r="H1106" s="403"/>
    </row>
    <row r="1107" spans="1:8">
      <c r="A1107" s="349">
        <v>70005</v>
      </c>
      <c r="B1107" s="350" t="str">
        <f t="shared" si="26"/>
        <v>CC.VM.00028-10092</v>
      </c>
      <c r="C1107" s="349">
        <f>'sets &amp; selections'!Q10</f>
        <v>0</v>
      </c>
      <c r="D1107" s="349">
        <v>70005</v>
      </c>
      <c r="E1107" s="351" t="s">
        <v>1022</v>
      </c>
      <c r="F1107" s="351">
        <v>10092</v>
      </c>
      <c r="G1107" s="351" t="s">
        <v>545</v>
      </c>
      <c r="H1107" s="403"/>
    </row>
    <row r="1108" spans="1:8">
      <c r="A1108" s="349">
        <v>70005</v>
      </c>
      <c r="B1108" s="350" t="str">
        <f t="shared" si="26"/>
        <v>CC.VM.00029-10092</v>
      </c>
      <c r="C1108" s="349">
        <f>'sets &amp; selections'!Q10</f>
        <v>0</v>
      </c>
      <c r="D1108" s="349">
        <v>70005</v>
      </c>
      <c r="E1108" s="351" t="s">
        <v>1023</v>
      </c>
      <c r="F1108" s="351">
        <v>10092</v>
      </c>
      <c r="G1108" s="351" t="s">
        <v>545</v>
      </c>
      <c r="H1108" s="403"/>
    </row>
    <row r="1109" spans="1:8">
      <c r="A1109" s="349">
        <v>70005</v>
      </c>
      <c r="B1109" s="350" t="str">
        <f t="shared" si="26"/>
        <v>CC.VM.00030-10092</v>
      </c>
      <c r="C1109" s="349">
        <f>'sets &amp; selections'!Q10</f>
        <v>0</v>
      </c>
      <c r="D1109" s="349">
        <v>70005</v>
      </c>
      <c r="E1109" s="351" t="s">
        <v>1024</v>
      </c>
      <c r="F1109" s="351">
        <v>10092</v>
      </c>
      <c r="G1109" s="351" t="s">
        <v>545</v>
      </c>
      <c r="H1109" s="403"/>
    </row>
    <row r="1110" spans="1:8">
      <c r="A1110" s="352">
        <v>70005</v>
      </c>
      <c r="B1110" s="353" t="str">
        <f t="shared" si="26"/>
        <v>CC.VM.00021-10093</v>
      </c>
      <c r="C1110" s="354"/>
      <c r="D1110" s="352">
        <v>70005</v>
      </c>
      <c r="E1110" s="354" t="s">
        <v>1015</v>
      </c>
      <c r="F1110" s="354">
        <v>10093</v>
      </c>
      <c r="G1110" s="354" t="s">
        <v>546</v>
      </c>
      <c r="H1110" s="403"/>
    </row>
    <row r="1111" spans="1:8">
      <c r="A1111" s="352">
        <v>70005</v>
      </c>
      <c r="B1111" s="353" t="str">
        <f t="shared" si="26"/>
        <v>CC.VM.00022-10093</v>
      </c>
      <c r="C1111" s="354"/>
      <c r="D1111" s="352">
        <v>70005</v>
      </c>
      <c r="E1111" s="354" t="s">
        <v>1016</v>
      </c>
      <c r="F1111" s="354">
        <v>10093</v>
      </c>
      <c r="G1111" s="354" t="s">
        <v>546</v>
      </c>
      <c r="H1111" s="403"/>
    </row>
    <row r="1112" spans="1:8">
      <c r="A1112" s="352">
        <v>70005</v>
      </c>
      <c r="B1112" s="353" t="str">
        <f t="shared" si="26"/>
        <v>CC.VM.00023-10093</v>
      </c>
      <c r="C1112" s="354"/>
      <c r="D1112" s="352">
        <v>70005</v>
      </c>
      <c r="E1112" s="354" t="s">
        <v>1017</v>
      </c>
      <c r="F1112" s="354">
        <v>10093</v>
      </c>
      <c r="G1112" s="354" t="s">
        <v>546</v>
      </c>
      <c r="H1112" s="403"/>
    </row>
    <row r="1113" spans="1:8">
      <c r="A1113" s="352">
        <v>70005</v>
      </c>
      <c r="B1113" s="353" t="str">
        <f t="shared" si="26"/>
        <v>CC.VM.00024-10093</v>
      </c>
      <c r="C1113" s="354"/>
      <c r="D1113" s="352">
        <v>70005</v>
      </c>
      <c r="E1113" s="354" t="s">
        <v>1018</v>
      </c>
      <c r="F1113" s="354">
        <v>10093</v>
      </c>
      <c r="G1113" s="354" t="s">
        <v>546</v>
      </c>
      <c r="H1113" s="403"/>
    </row>
    <row r="1114" spans="1:8">
      <c r="A1114" s="352">
        <v>70005</v>
      </c>
      <c r="B1114" s="353" t="str">
        <f t="shared" si="26"/>
        <v>CC.VM.00025-10093</v>
      </c>
      <c r="C1114" s="354"/>
      <c r="D1114" s="352">
        <v>70005</v>
      </c>
      <c r="E1114" s="354" t="s">
        <v>1019</v>
      </c>
      <c r="F1114" s="354">
        <v>10093</v>
      </c>
      <c r="G1114" s="354" t="s">
        <v>546</v>
      </c>
      <c r="H1114" s="403"/>
    </row>
    <row r="1115" spans="1:8">
      <c r="A1115" s="352">
        <v>70005</v>
      </c>
      <c r="B1115" s="353" t="str">
        <f t="shared" si="26"/>
        <v>CC.VM.00026-10093</v>
      </c>
      <c r="C1115" s="354"/>
      <c r="D1115" s="352">
        <v>70005</v>
      </c>
      <c r="E1115" s="354" t="s">
        <v>1020</v>
      </c>
      <c r="F1115" s="354">
        <v>10093</v>
      </c>
      <c r="G1115" s="354" t="s">
        <v>546</v>
      </c>
      <c r="H1115" s="403"/>
    </row>
    <row r="1116" spans="1:8">
      <c r="A1116" s="352">
        <v>70005</v>
      </c>
      <c r="B1116" s="353" t="str">
        <f t="shared" si="26"/>
        <v>CC.VM.00027-10093</v>
      </c>
      <c r="C1116" s="354"/>
      <c r="D1116" s="352">
        <v>70005</v>
      </c>
      <c r="E1116" s="354" t="s">
        <v>1021</v>
      </c>
      <c r="F1116" s="354">
        <v>10093</v>
      </c>
      <c r="G1116" s="354" t="s">
        <v>546</v>
      </c>
      <c r="H1116" s="403"/>
    </row>
    <row r="1117" spans="1:8">
      <c r="A1117" s="352">
        <v>70005</v>
      </c>
      <c r="B1117" s="353" t="str">
        <f t="shared" si="26"/>
        <v>CC.VM.00028-10093</v>
      </c>
      <c r="C1117" s="354"/>
      <c r="D1117" s="352">
        <v>70005</v>
      </c>
      <c r="E1117" s="354" t="s">
        <v>1022</v>
      </c>
      <c r="F1117" s="354">
        <v>10093</v>
      </c>
      <c r="G1117" s="354" t="s">
        <v>546</v>
      </c>
      <c r="H1117" s="403"/>
    </row>
    <row r="1118" spans="1:8">
      <c r="A1118" s="352">
        <v>70005</v>
      </c>
      <c r="B1118" s="353" t="str">
        <f t="shared" si="26"/>
        <v>CC.VM.00029-10093</v>
      </c>
      <c r="C1118" s="354"/>
      <c r="D1118" s="352">
        <v>70005</v>
      </c>
      <c r="E1118" s="354" t="s">
        <v>1023</v>
      </c>
      <c r="F1118" s="354">
        <v>10093</v>
      </c>
      <c r="G1118" s="354" t="s">
        <v>546</v>
      </c>
      <c r="H1118" s="403"/>
    </row>
    <row r="1119" spans="1:8">
      <c r="A1119" s="352">
        <v>70005</v>
      </c>
      <c r="B1119" s="353" t="str">
        <f t="shared" si="26"/>
        <v>CC.VM.00030-10093</v>
      </c>
      <c r="C1119" s="354"/>
      <c r="D1119" s="352">
        <v>70005</v>
      </c>
      <c r="E1119" s="354" t="s">
        <v>1024</v>
      </c>
      <c r="F1119" s="354">
        <v>10093</v>
      </c>
      <c r="G1119" s="354" t="s">
        <v>546</v>
      </c>
      <c r="H1119" s="403"/>
    </row>
    <row r="1120" spans="1:8">
      <c r="A1120" s="335">
        <v>70005</v>
      </c>
      <c r="B1120" s="355" t="str">
        <f t="shared" si="26"/>
        <v>CC.VM.00021-10094</v>
      </c>
      <c r="C1120" s="335">
        <f>'sets &amp; selections'!R10</f>
        <v>0</v>
      </c>
      <c r="D1120" s="335">
        <v>70005</v>
      </c>
      <c r="E1120" s="335" t="s">
        <v>1015</v>
      </c>
      <c r="F1120" s="335">
        <v>10094</v>
      </c>
      <c r="G1120" s="335" t="s">
        <v>547</v>
      </c>
      <c r="H1120" s="403"/>
    </row>
    <row r="1121" spans="1:8">
      <c r="A1121" s="335">
        <v>70005</v>
      </c>
      <c r="B1121" s="355" t="str">
        <f t="shared" si="26"/>
        <v>CC.VM.00022-10094</v>
      </c>
      <c r="C1121" s="335">
        <f>'sets &amp; selections'!R10</f>
        <v>0</v>
      </c>
      <c r="D1121" s="335">
        <v>70005</v>
      </c>
      <c r="E1121" s="335" t="s">
        <v>1016</v>
      </c>
      <c r="F1121" s="335">
        <v>10094</v>
      </c>
      <c r="G1121" s="335" t="s">
        <v>547</v>
      </c>
      <c r="H1121" s="403"/>
    </row>
    <row r="1122" spans="1:8">
      <c r="A1122" s="335">
        <v>70005</v>
      </c>
      <c r="B1122" s="355" t="str">
        <f t="shared" si="26"/>
        <v>CC.VM.00023-10094</v>
      </c>
      <c r="C1122" s="335">
        <f>'sets &amp; selections'!R10</f>
        <v>0</v>
      </c>
      <c r="D1122" s="335">
        <v>70005</v>
      </c>
      <c r="E1122" s="335" t="s">
        <v>1017</v>
      </c>
      <c r="F1122" s="335">
        <v>10094</v>
      </c>
      <c r="G1122" s="335" t="s">
        <v>547</v>
      </c>
      <c r="H1122" s="403"/>
    </row>
    <row r="1123" spans="1:8">
      <c r="A1123" s="335">
        <v>70005</v>
      </c>
      <c r="B1123" s="355" t="str">
        <f t="shared" si="26"/>
        <v>CC.VM.00024-10094</v>
      </c>
      <c r="C1123" s="335">
        <f>'sets &amp; selections'!R10</f>
        <v>0</v>
      </c>
      <c r="D1123" s="335">
        <v>70005</v>
      </c>
      <c r="E1123" s="335" t="s">
        <v>1018</v>
      </c>
      <c r="F1123" s="335">
        <v>10094</v>
      </c>
      <c r="G1123" s="335" t="s">
        <v>547</v>
      </c>
      <c r="H1123" s="403"/>
    </row>
    <row r="1124" spans="1:8">
      <c r="A1124" s="335">
        <v>70005</v>
      </c>
      <c r="B1124" s="355" t="str">
        <f t="shared" si="26"/>
        <v>CC.VM.00025-10094</v>
      </c>
      <c r="C1124" s="335">
        <f>'sets &amp; selections'!R10</f>
        <v>0</v>
      </c>
      <c r="D1124" s="335">
        <v>70005</v>
      </c>
      <c r="E1124" s="335" t="s">
        <v>1019</v>
      </c>
      <c r="F1124" s="335">
        <v>10094</v>
      </c>
      <c r="G1124" s="335" t="s">
        <v>547</v>
      </c>
      <c r="H1124" s="403"/>
    </row>
    <row r="1125" spans="1:8">
      <c r="A1125" s="335">
        <v>70005</v>
      </c>
      <c r="B1125" s="355" t="str">
        <f t="shared" si="26"/>
        <v>CC.VM.00026-10094</v>
      </c>
      <c r="C1125" s="335">
        <f>'sets &amp; selections'!R10</f>
        <v>0</v>
      </c>
      <c r="D1125" s="335">
        <v>70005</v>
      </c>
      <c r="E1125" s="335" t="s">
        <v>1020</v>
      </c>
      <c r="F1125" s="335">
        <v>10094</v>
      </c>
      <c r="G1125" s="335" t="s">
        <v>547</v>
      </c>
      <c r="H1125" s="403"/>
    </row>
    <row r="1126" spans="1:8">
      <c r="A1126" s="335">
        <v>70005</v>
      </c>
      <c r="B1126" s="355" t="str">
        <f t="shared" si="26"/>
        <v>CC.VM.00027-10094</v>
      </c>
      <c r="C1126" s="335">
        <f>'sets &amp; selections'!R10</f>
        <v>0</v>
      </c>
      <c r="D1126" s="335">
        <v>70005</v>
      </c>
      <c r="E1126" s="335" t="s">
        <v>1021</v>
      </c>
      <c r="F1126" s="335">
        <v>10094</v>
      </c>
      <c r="G1126" s="335" t="s">
        <v>547</v>
      </c>
      <c r="H1126" s="403"/>
    </row>
    <row r="1127" spans="1:8">
      <c r="A1127" s="335">
        <v>70005</v>
      </c>
      <c r="B1127" s="355" t="str">
        <f t="shared" si="26"/>
        <v>CC.VM.00028-10094</v>
      </c>
      <c r="C1127" s="335">
        <f>'sets &amp; selections'!R10</f>
        <v>0</v>
      </c>
      <c r="D1127" s="335">
        <v>70005</v>
      </c>
      <c r="E1127" s="335" t="s">
        <v>1022</v>
      </c>
      <c r="F1127" s="335">
        <v>10094</v>
      </c>
      <c r="G1127" s="335" t="s">
        <v>547</v>
      </c>
      <c r="H1127" s="403"/>
    </row>
    <row r="1128" spans="1:8">
      <c r="A1128" s="335">
        <v>70005</v>
      </c>
      <c r="B1128" s="355" t="str">
        <f t="shared" si="26"/>
        <v>CC.VM.00029-10094</v>
      </c>
      <c r="C1128" s="335">
        <f>'sets &amp; selections'!R10</f>
        <v>0</v>
      </c>
      <c r="D1128" s="335">
        <v>70005</v>
      </c>
      <c r="E1128" s="335" t="s">
        <v>1023</v>
      </c>
      <c r="F1128" s="335">
        <v>10094</v>
      </c>
      <c r="G1128" s="335" t="s">
        <v>547</v>
      </c>
      <c r="H1128" s="403"/>
    </row>
    <row r="1129" spans="1:8">
      <c r="A1129" s="335">
        <v>70005</v>
      </c>
      <c r="B1129" s="355" t="str">
        <f t="shared" si="26"/>
        <v>CC.VM.00030-10094</v>
      </c>
      <c r="C1129" s="335">
        <f>'sets &amp; selections'!R10</f>
        <v>0</v>
      </c>
      <c r="D1129" s="335">
        <v>70005</v>
      </c>
      <c r="E1129" s="335" t="s">
        <v>1024</v>
      </c>
      <c r="F1129" s="335">
        <v>10094</v>
      </c>
      <c r="G1129" s="335" t="s">
        <v>547</v>
      </c>
      <c r="H1129" s="403"/>
    </row>
    <row r="1130" spans="1:8">
      <c r="A1130" s="356">
        <v>70005</v>
      </c>
      <c r="B1130" s="357" t="str">
        <f t="shared" si="26"/>
        <v>CC.VM.00021-10095</v>
      </c>
      <c r="C1130" s="356">
        <f>'sets &amp; selections'!S10</f>
        <v>0</v>
      </c>
      <c r="D1130" s="356">
        <v>70005</v>
      </c>
      <c r="E1130" s="96" t="s">
        <v>1015</v>
      </c>
      <c r="F1130" s="96">
        <v>10095</v>
      </c>
      <c r="G1130" s="96" t="s">
        <v>548</v>
      </c>
      <c r="H1130" s="403"/>
    </row>
    <row r="1131" spans="1:8">
      <c r="A1131" s="356">
        <v>70005</v>
      </c>
      <c r="B1131" s="357" t="str">
        <f t="shared" si="26"/>
        <v>CC.VM.00022-10095</v>
      </c>
      <c r="C1131" s="356">
        <f>'sets &amp; selections'!S10</f>
        <v>0</v>
      </c>
      <c r="D1131" s="356">
        <v>70005</v>
      </c>
      <c r="E1131" s="96" t="s">
        <v>1016</v>
      </c>
      <c r="F1131" s="96">
        <v>10095</v>
      </c>
      <c r="G1131" s="96" t="s">
        <v>548</v>
      </c>
      <c r="H1131" s="403"/>
    </row>
    <row r="1132" spans="1:8">
      <c r="A1132" s="356">
        <v>70005</v>
      </c>
      <c r="B1132" s="357" t="str">
        <f t="shared" si="26"/>
        <v>CC.VM.00023-10095</v>
      </c>
      <c r="C1132" s="356">
        <f>'sets &amp; selections'!S10</f>
        <v>0</v>
      </c>
      <c r="D1132" s="356">
        <v>70005</v>
      </c>
      <c r="E1132" s="96" t="s">
        <v>1017</v>
      </c>
      <c r="F1132" s="96">
        <v>10095</v>
      </c>
      <c r="G1132" s="96" t="s">
        <v>548</v>
      </c>
      <c r="H1132" s="403"/>
    </row>
    <row r="1133" spans="1:8">
      <c r="A1133" s="356">
        <v>70005</v>
      </c>
      <c r="B1133" s="357" t="str">
        <f t="shared" si="26"/>
        <v>CC.VM.00024-10095</v>
      </c>
      <c r="C1133" s="356">
        <f>'sets &amp; selections'!S10</f>
        <v>0</v>
      </c>
      <c r="D1133" s="356">
        <v>70005</v>
      </c>
      <c r="E1133" s="96" t="s">
        <v>1018</v>
      </c>
      <c r="F1133" s="96">
        <v>10095</v>
      </c>
      <c r="G1133" s="96" t="s">
        <v>548</v>
      </c>
      <c r="H1133" s="403"/>
    </row>
    <row r="1134" spans="1:8">
      <c r="A1134" s="356">
        <v>70005</v>
      </c>
      <c r="B1134" s="357" t="str">
        <f t="shared" si="26"/>
        <v>CC.VM.00025-10095</v>
      </c>
      <c r="C1134" s="356">
        <f>'sets &amp; selections'!S10</f>
        <v>0</v>
      </c>
      <c r="D1134" s="356">
        <v>70005</v>
      </c>
      <c r="E1134" s="96" t="s">
        <v>1019</v>
      </c>
      <c r="F1134" s="96">
        <v>10095</v>
      </c>
      <c r="G1134" s="96" t="s">
        <v>548</v>
      </c>
      <c r="H1134" s="403"/>
    </row>
    <row r="1135" spans="1:8">
      <c r="A1135" s="356">
        <v>70005</v>
      </c>
      <c r="B1135" s="357" t="str">
        <f t="shared" si="26"/>
        <v>CC.VM.00026-10095</v>
      </c>
      <c r="C1135" s="356">
        <f>'sets &amp; selections'!S10</f>
        <v>0</v>
      </c>
      <c r="D1135" s="356">
        <v>70005</v>
      </c>
      <c r="E1135" s="96" t="s">
        <v>1020</v>
      </c>
      <c r="F1135" s="96">
        <v>10095</v>
      </c>
      <c r="G1135" s="96" t="s">
        <v>548</v>
      </c>
      <c r="H1135" s="403"/>
    </row>
    <row r="1136" spans="1:8">
      <c r="A1136" s="356">
        <v>70005</v>
      </c>
      <c r="B1136" s="357" t="str">
        <f t="shared" si="26"/>
        <v>CC.VM.00027-10095</v>
      </c>
      <c r="C1136" s="356">
        <f>'sets &amp; selections'!S10</f>
        <v>0</v>
      </c>
      <c r="D1136" s="356">
        <v>70005</v>
      </c>
      <c r="E1136" s="96" t="s">
        <v>1021</v>
      </c>
      <c r="F1136" s="96">
        <v>10095</v>
      </c>
      <c r="G1136" s="96" t="s">
        <v>548</v>
      </c>
      <c r="H1136" s="403"/>
    </row>
    <row r="1137" spans="1:8">
      <c r="A1137" s="356">
        <v>70005</v>
      </c>
      <c r="B1137" s="357" t="str">
        <f t="shared" si="26"/>
        <v>CC.VM.00028-10095</v>
      </c>
      <c r="C1137" s="356">
        <f>'sets &amp; selections'!S10</f>
        <v>0</v>
      </c>
      <c r="D1137" s="356">
        <v>70005</v>
      </c>
      <c r="E1137" s="96" t="s">
        <v>1022</v>
      </c>
      <c r="F1137" s="96">
        <v>10095</v>
      </c>
      <c r="G1137" s="96" t="s">
        <v>548</v>
      </c>
      <c r="H1137" s="403"/>
    </row>
    <row r="1138" spans="1:8">
      <c r="A1138" s="356">
        <v>70005</v>
      </c>
      <c r="B1138" s="357" t="str">
        <f t="shared" si="26"/>
        <v>CC.VM.00029-10095</v>
      </c>
      <c r="C1138" s="356">
        <f>'sets &amp; selections'!S10</f>
        <v>0</v>
      </c>
      <c r="D1138" s="356">
        <v>70005</v>
      </c>
      <c r="E1138" s="96" t="s">
        <v>1023</v>
      </c>
      <c r="F1138" s="96">
        <v>10095</v>
      </c>
      <c r="G1138" s="96" t="s">
        <v>548</v>
      </c>
      <c r="H1138" s="403"/>
    </row>
    <row r="1139" spans="1:8">
      <c r="A1139" s="356">
        <v>70005</v>
      </c>
      <c r="B1139" s="357" t="str">
        <f t="shared" si="26"/>
        <v>CC.VM.00030-10095</v>
      </c>
      <c r="C1139" s="356">
        <f>'sets &amp; selections'!S10</f>
        <v>0</v>
      </c>
      <c r="D1139" s="356">
        <v>70005</v>
      </c>
      <c r="E1139" s="96" t="s">
        <v>1024</v>
      </c>
      <c r="F1139" s="96">
        <v>10095</v>
      </c>
      <c r="G1139" s="96" t="s">
        <v>548</v>
      </c>
      <c r="H1139" s="403"/>
    </row>
    <row r="1140" spans="1:8">
      <c r="A1140" s="358">
        <v>70005</v>
      </c>
      <c r="B1140" s="359" t="str">
        <f t="shared" si="26"/>
        <v>CC.VM.00021-10097</v>
      </c>
      <c r="C1140" s="358">
        <f>'sets &amp; selections'!T10</f>
        <v>0</v>
      </c>
      <c r="D1140" s="358">
        <v>70005</v>
      </c>
      <c r="E1140" s="360" t="s">
        <v>1015</v>
      </c>
      <c r="F1140" s="360">
        <v>10097</v>
      </c>
      <c r="G1140" s="360" t="s">
        <v>549</v>
      </c>
      <c r="H1140" s="403"/>
    </row>
    <row r="1141" spans="1:8">
      <c r="A1141" s="358">
        <v>70005</v>
      </c>
      <c r="B1141" s="359" t="str">
        <f t="shared" si="26"/>
        <v>CC.VM.00022-10097</v>
      </c>
      <c r="C1141" s="358">
        <f>'sets &amp; selections'!T10</f>
        <v>0</v>
      </c>
      <c r="D1141" s="358">
        <v>70005</v>
      </c>
      <c r="E1141" s="360" t="s">
        <v>1016</v>
      </c>
      <c r="F1141" s="360">
        <v>10097</v>
      </c>
      <c r="G1141" s="360" t="s">
        <v>549</v>
      </c>
      <c r="H1141" s="403"/>
    </row>
    <row r="1142" spans="1:8">
      <c r="A1142" s="358">
        <v>70005</v>
      </c>
      <c r="B1142" s="359" t="str">
        <f t="shared" si="26"/>
        <v>CC.VM.00023-10097</v>
      </c>
      <c r="C1142" s="358">
        <f>'sets &amp; selections'!T10</f>
        <v>0</v>
      </c>
      <c r="D1142" s="358">
        <v>70005</v>
      </c>
      <c r="E1142" s="360" t="s">
        <v>1017</v>
      </c>
      <c r="F1142" s="360">
        <v>10097</v>
      </c>
      <c r="G1142" s="360" t="s">
        <v>549</v>
      </c>
      <c r="H1142" s="403"/>
    </row>
    <row r="1143" spans="1:8">
      <c r="A1143" s="358">
        <v>70005</v>
      </c>
      <c r="B1143" s="359" t="str">
        <f t="shared" si="26"/>
        <v>CC.VM.00024-10097</v>
      </c>
      <c r="C1143" s="358">
        <f>'sets &amp; selections'!T10</f>
        <v>0</v>
      </c>
      <c r="D1143" s="358">
        <v>70005</v>
      </c>
      <c r="E1143" s="360" t="s">
        <v>1018</v>
      </c>
      <c r="F1143" s="360">
        <v>10097</v>
      </c>
      <c r="G1143" s="360" t="s">
        <v>549</v>
      </c>
      <c r="H1143" s="403"/>
    </row>
    <row r="1144" spans="1:8">
      <c r="A1144" s="358">
        <v>70005</v>
      </c>
      <c r="B1144" s="359" t="str">
        <f t="shared" si="26"/>
        <v>CC.VM.00025-10097</v>
      </c>
      <c r="C1144" s="358">
        <f>'sets &amp; selections'!T10</f>
        <v>0</v>
      </c>
      <c r="D1144" s="358">
        <v>70005</v>
      </c>
      <c r="E1144" s="360" t="s">
        <v>1019</v>
      </c>
      <c r="F1144" s="360">
        <v>10097</v>
      </c>
      <c r="G1144" s="360" t="s">
        <v>549</v>
      </c>
      <c r="H1144" s="403"/>
    </row>
    <row r="1145" spans="1:8">
      <c r="A1145" s="358">
        <v>70005</v>
      </c>
      <c r="B1145" s="359" t="str">
        <f t="shared" si="26"/>
        <v>CC.VM.00026-10097</v>
      </c>
      <c r="C1145" s="358">
        <f>'sets &amp; selections'!T10</f>
        <v>0</v>
      </c>
      <c r="D1145" s="358">
        <v>70005</v>
      </c>
      <c r="E1145" s="360" t="s">
        <v>1020</v>
      </c>
      <c r="F1145" s="360">
        <v>10097</v>
      </c>
      <c r="G1145" s="360" t="s">
        <v>549</v>
      </c>
      <c r="H1145" s="403"/>
    </row>
    <row r="1146" spans="1:8">
      <c r="A1146" s="358">
        <v>70005</v>
      </c>
      <c r="B1146" s="359" t="str">
        <f t="shared" si="26"/>
        <v>CC.VM.00027-10097</v>
      </c>
      <c r="C1146" s="358">
        <f>'sets &amp; selections'!T10</f>
        <v>0</v>
      </c>
      <c r="D1146" s="358">
        <v>70005</v>
      </c>
      <c r="E1146" s="360" t="s">
        <v>1021</v>
      </c>
      <c r="F1146" s="360">
        <v>10097</v>
      </c>
      <c r="G1146" s="360" t="s">
        <v>549</v>
      </c>
      <c r="H1146" s="403"/>
    </row>
    <row r="1147" spans="1:8">
      <c r="A1147" s="358">
        <v>70005</v>
      </c>
      <c r="B1147" s="359" t="str">
        <f t="shared" si="26"/>
        <v>CC.VM.00028-10097</v>
      </c>
      <c r="C1147" s="358">
        <f>'sets &amp; selections'!T10</f>
        <v>0</v>
      </c>
      <c r="D1147" s="358">
        <v>70005</v>
      </c>
      <c r="E1147" s="360" t="s">
        <v>1022</v>
      </c>
      <c r="F1147" s="360">
        <v>10097</v>
      </c>
      <c r="G1147" s="360" t="s">
        <v>549</v>
      </c>
      <c r="H1147" s="403"/>
    </row>
    <row r="1148" spans="1:8">
      <c r="A1148" s="358">
        <v>70005</v>
      </c>
      <c r="B1148" s="359" t="str">
        <f t="shared" si="26"/>
        <v>CC.VM.00029-10097</v>
      </c>
      <c r="C1148" s="358">
        <f>'sets &amp; selections'!T10</f>
        <v>0</v>
      </c>
      <c r="D1148" s="358">
        <v>70005</v>
      </c>
      <c r="E1148" s="360" t="s">
        <v>1023</v>
      </c>
      <c r="F1148" s="360">
        <v>10097</v>
      </c>
      <c r="G1148" s="360" t="s">
        <v>549</v>
      </c>
      <c r="H1148" s="403"/>
    </row>
    <row r="1149" spans="1:8">
      <c r="A1149" s="358">
        <v>70005</v>
      </c>
      <c r="B1149" s="359" t="str">
        <f t="shared" si="26"/>
        <v>CC.VM.00030-10097</v>
      </c>
      <c r="C1149" s="358">
        <f>'sets &amp; selections'!T10</f>
        <v>0</v>
      </c>
      <c r="D1149" s="358">
        <v>70005</v>
      </c>
      <c r="E1149" s="360" t="s">
        <v>1024</v>
      </c>
      <c r="F1149" s="360">
        <v>10097</v>
      </c>
      <c r="G1149" s="360" t="s">
        <v>549</v>
      </c>
      <c r="H1149" s="403"/>
    </row>
    <row r="1150" spans="1:8">
      <c r="A1150" s="361">
        <v>70005</v>
      </c>
      <c r="B1150" s="362" t="str">
        <f t="shared" si="26"/>
        <v>CC.VM.00021-10081</v>
      </c>
      <c r="C1150" s="361">
        <f>'sets &amp; selections'!U10</f>
        <v>0</v>
      </c>
      <c r="D1150" s="361">
        <v>70005</v>
      </c>
      <c r="E1150" s="336" t="s">
        <v>1015</v>
      </c>
      <c r="F1150" s="336">
        <v>10081</v>
      </c>
      <c r="G1150" s="336" t="s">
        <v>550</v>
      </c>
      <c r="H1150" s="403"/>
    </row>
    <row r="1151" spans="1:8">
      <c r="A1151" s="361">
        <v>70005</v>
      </c>
      <c r="B1151" s="362" t="str">
        <f t="shared" si="26"/>
        <v>CC.VM.00022-10081</v>
      </c>
      <c r="C1151" s="361">
        <f>'sets &amp; selections'!U10</f>
        <v>0</v>
      </c>
      <c r="D1151" s="361">
        <v>70005</v>
      </c>
      <c r="E1151" s="336" t="s">
        <v>1016</v>
      </c>
      <c r="F1151" s="336">
        <v>10081</v>
      </c>
      <c r="G1151" s="336" t="s">
        <v>550</v>
      </c>
      <c r="H1151" s="403"/>
    </row>
    <row r="1152" spans="1:8">
      <c r="A1152" s="361">
        <v>70005</v>
      </c>
      <c r="B1152" s="362" t="str">
        <f t="shared" si="26"/>
        <v>CC.VM.00023-10081</v>
      </c>
      <c r="C1152" s="361">
        <f>'sets &amp; selections'!U10</f>
        <v>0</v>
      </c>
      <c r="D1152" s="361">
        <v>70005</v>
      </c>
      <c r="E1152" s="336" t="s">
        <v>1017</v>
      </c>
      <c r="F1152" s="336">
        <v>10081</v>
      </c>
      <c r="G1152" s="336" t="s">
        <v>550</v>
      </c>
      <c r="H1152" s="403"/>
    </row>
    <row r="1153" spans="1:8">
      <c r="A1153" s="361">
        <v>70005</v>
      </c>
      <c r="B1153" s="362" t="str">
        <f t="shared" si="26"/>
        <v>CC.VM.00024-10081</v>
      </c>
      <c r="C1153" s="361">
        <f>'sets &amp; selections'!U10</f>
        <v>0</v>
      </c>
      <c r="D1153" s="361">
        <v>70005</v>
      </c>
      <c r="E1153" s="336" t="s">
        <v>1018</v>
      </c>
      <c r="F1153" s="336">
        <v>10081</v>
      </c>
      <c r="G1153" s="336" t="s">
        <v>550</v>
      </c>
      <c r="H1153" s="403"/>
    </row>
    <row r="1154" spans="1:8">
      <c r="A1154" s="361">
        <v>70005</v>
      </c>
      <c r="B1154" s="362" t="str">
        <f t="shared" si="26"/>
        <v>CC.VM.00025-10081</v>
      </c>
      <c r="C1154" s="361">
        <f>'sets &amp; selections'!U10</f>
        <v>0</v>
      </c>
      <c r="D1154" s="361">
        <v>70005</v>
      </c>
      <c r="E1154" s="336" t="s">
        <v>1019</v>
      </c>
      <c r="F1154" s="336">
        <v>10081</v>
      </c>
      <c r="G1154" s="336" t="s">
        <v>550</v>
      </c>
      <c r="H1154" s="403"/>
    </row>
    <row r="1155" spans="1:8">
      <c r="A1155" s="361">
        <v>70005</v>
      </c>
      <c r="B1155" s="362" t="str">
        <f t="shared" si="26"/>
        <v>CC.VM.00026-10081</v>
      </c>
      <c r="C1155" s="361">
        <f>'sets &amp; selections'!U10</f>
        <v>0</v>
      </c>
      <c r="D1155" s="361">
        <v>70005</v>
      </c>
      <c r="E1155" s="336" t="s">
        <v>1020</v>
      </c>
      <c r="F1155" s="336">
        <v>10081</v>
      </c>
      <c r="G1155" s="336" t="s">
        <v>550</v>
      </c>
      <c r="H1155" s="403"/>
    </row>
    <row r="1156" spans="1:8">
      <c r="A1156" s="361">
        <v>70005</v>
      </c>
      <c r="B1156" s="362" t="str">
        <f t="shared" si="26"/>
        <v>CC.VM.00027-10081</v>
      </c>
      <c r="C1156" s="361">
        <f>'sets &amp; selections'!U10</f>
        <v>0</v>
      </c>
      <c r="D1156" s="361">
        <v>70005</v>
      </c>
      <c r="E1156" s="336" t="s">
        <v>1021</v>
      </c>
      <c r="F1156" s="336">
        <v>10081</v>
      </c>
      <c r="G1156" s="336" t="s">
        <v>550</v>
      </c>
      <c r="H1156" s="403"/>
    </row>
    <row r="1157" spans="1:8">
      <c r="A1157" s="361">
        <v>70005</v>
      </c>
      <c r="B1157" s="362" t="str">
        <f t="shared" si="26"/>
        <v>CC.VM.00028-10081</v>
      </c>
      <c r="C1157" s="361">
        <f>'sets &amp; selections'!U10</f>
        <v>0</v>
      </c>
      <c r="D1157" s="361">
        <v>70005</v>
      </c>
      <c r="E1157" s="336" t="s">
        <v>1022</v>
      </c>
      <c r="F1157" s="336">
        <v>10081</v>
      </c>
      <c r="G1157" s="336" t="s">
        <v>550</v>
      </c>
      <c r="H1157" s="403"/>
    </row>
    <row r="1158" spans="1:8">
      <c r="A1158" s="361">
        <v>70005</v>
      </c>
      <c r="B1158" s="362" t="str">
        <f t="shared" si="26"/>
        <v>CC.VM.00029-10081</v>
      </c>
      <c r="C1158" s="361">
        <f>'sets &amp; selections'!U10</f>
        <v>0</v>
      </c>
      <c r="D1158" s="361">
        <v>70005</v>
      </c>
      <c r="E1158" s="336" t="s">
        <v>1023</v>
      </c>
      <c r="F1158" s="336">
        <v>10081</v>
      </c>
      <c r="G1158" s="336" t="s">
        <v>550</v>
      </c>
      <c r="H1158" s="403"/>
    </row>
    <row r="1159" spans="1:8">
      <c r="A1159" s="361">
        <v>70005</v>
      </c>
      <c r="B1159" s="362" t="str">
        <f t="shared" si="26"/>
        <v>CC.VM.00030-10081</v>
      </c>
      <c r="C1159" s="361">
        <f>'sets &amp; selections'!U10</f>
        <v>0</v>
      </c>
      <c r="D1159" s="361">
        <v>70005</v>
      </c>
      <c r="E1159" s="336" t="s">
        <v>1024</v>
      </c>
      <c r="F1159" s="336">
        <v>10081</v>
      </c>
      <c r="G1159" s="336" t="s">
        <v>550</v>
      </c>
      <c r="H1159" s="403"/>
    </row>
    <row r="1160" spans="1:8">
      <c r="A1160" s="363">
        <v>70005</v>
      </c>
      <c r="B1160" s="364" t="str">
        <f t="shared" si="26"/>
        <v>CC.VM.00021-10082</v>
      </c>
      <c r="C1160" s="363">
        <f>'sets &amp; selections'!V10</f>
        <v>0</v>
      </c>
      <c r="D1160" s="363">
        <v>70005</v>
      </c>
      <c r="E1160" s="365" t="s">
        <v>1015</v>
      </c>
      <c r="F1160" s="365">
        <v>10082</v>
      </c>
      <c r="G1160" s="365" t="s">
        <v>551</v>
      </c>
      <c r="H1160" s="403"/>
    </row>
    <row r="1161" spans="1:8">
      <c r="A1161" s="363">
        <v>70005</v>
      </c>
      <c r="B1161" s="364" t="str">
        <f t="shared" si="26"/>
        <v>CC.VM.00022-10082</v>
      </c>
      <c r="C1161" s="363">
        <f>'sets &amp; selections'!V10</f>
        <v>0</v>
      </c>
      <c r="D1161" s="363">
        <v>70005</v>
      </c>
      <c r="E1161" s="365" t="s">
        <v>1016</v>
      </c>
      <c r="F1161" s="365">
        <v>10082</v>
      </c>
      <c r="G1161" s="365" t="s">
        <v>551</v>
      </c>
      <c r="H1161" s="403"/>
    </row>
    <row r="1162" spans="1:8">
      <c r="A1162" s="363">
        <v>70005</v>
      </c>
      <c r="B1162" s="364" t="str">
        <f t="shared" si="26"/>
        <v>CC.VM.00023-10082</v>
      </c>
      <c r="C1162" s="363">
        <f>'sets &amp; selections'!V10</f>
        <v>0</v>
      </c>
      <c r="D1162" s="363">
        <v>70005</v>
      </c>
      <c r="E1162" s="365" t="s">
        <v>1017</v>
      </c>
      <c r="F1162" s="365">
        <v>10082</v>
      </c>
      <c r="G1162" s="365" t="s">
        <v>551</v>
      </c>
      <c r="H1162" s="403"/>
    </row>
    <row r="1163" spans="1:8">
      <c r="A1163" s="363">
        <v>70005</v>
      </c>
      <c r="B1163" s="364" t="str">
        <f t="shared" si="26"/>
        <v>CC.VM.00024-10082</v>
      </c>
      <c r="C1163" s="363">
        <f>'sets &amp; selections'!V10</f>
        <v>0</v>
      </c>
      <c r="D1163" s="363">
        <v>70005</v>
      </c>
      <c r="E1163" s="365" t="s">
        <v>1018</v>
      </c>
      <c r="F1163" s="365">
        <v>10082</v>
      </c>
      <c r="G1163" s="365" t="s">
        <v>551</v>
      </c>
      <c r="H1163" s="403"/>
    </row>
    <row r="1164" spans="1:8">
      <c r="A1164" s="363">
        <v>70005</v>
      </c>
      <c r="B1164" s="364" t="str">
        <f t="shared" si="26"/>
        <v>CC.VM.00025-10082</v>
      </c>
      <c r="C1164" s="363">
        <f>'sets &amp; selections'!V10</f>
        <v>0</v>
      </c>
      <c r="D1164" s="363">
        <v>70005</v>
      </c>
      <c r="E1164" s="365" t="s">
        <v>1019</v>
      </c>
      <c r="F1164" s="365">
        <v>10082</v>
      </c>
      <c r="G1164" s="365" t="s">
        <v>551</v>
      </c>
      <c r="H1164" s="403"/>
    </row>
    <row r="1165" spans="1:8">
      <c r="A1165" s="363">
        <v>70005</v>
      </c>
      <c r="B1165" s="364" t="str">
        <f t="shared" si="26"/>
        <v>CC.VM.00026-10082</v>
      </c>
      <c r="C1165" s="363">
        <f>'sets &amp; selections'!V10</f>
        <v>0</v>
      </c>
      <c r="D1165" s="363">
        <v>70005</v>
      </c>
      <c r="E1165" s="365" t="s">
        <v>1020</v>
      </c>
      <c r="F1165" s="365">
        <v>10082</v>
      </c>
      <c r="G1165" s="365" t="s">
        <v>551</v>
      </c>
      <c r="H1165" s="403"/>
    </row>
    <row r="1166" spans="1:8">
      <c r="A1166" s="363">
        <v>70005</v>
      </c>
      <c r="B1166" s="364" t="str">
        <f t="shared" si="26"/>
        <v>CC.VM.00027-10082</v>
      </c>
      <c r="C1166" s="363">
        <f>'sets &amp; selections'!V10</f>
        <v>0</v>
      </c>
      <c r="D1166" s="363">
        <v>70005</v>
      </c>
      <c r="E1166" s="365" t="s">
        <v>1021</v>
      </c>
      <c r="F1166" s="365">
        <v>10082</v>
      </c>
      <c r="G1166" s="365" t="s">
        <v>551</v>
      </c>
      <c r="H1166" s="403"/>
    </row>
    <row r="1167" spans="1:8">
      <c r="A1167" s="363">
        <v>70005</v>
      </c>
      <c r="B1167" s="364" t="str">
        <f t="shared" si="26"/>
        <v>CC.VM.00028-10082</v>
      </c>
      <c r="C1167" s="363">
        <f>'sets &amp; selections'!V10</f>
        <v>0</v>
      </c>
      <c r="D1167" s="363">
        <v>70005</v>
      </c>
      <c r="E1167" s="365" t="s">
        <v>1022</v>
      </c>
      <c r="F1167" s="365">
        <v>10082</v>
      </c>
      <c r="G1167" s="365" t="s">
        <v>551</v>
      </c>
      <c r="H1167" s="403"/>
    </row>
    <row r="1168" spans="1:8">
      <c r="A1168" s="363">
        <v>70005</v>
      </c>
      <c r="B1168" s="364" t="str">
        <f t="shared" ref="B1168:B1179" si="27">E1168&amp;"-"&amp;F1168</f>
        <v>CC.VM.00029-10082</v>
      </c>
      <c r="C1168" s="363">
        <f>'sets &amp; selections'!V10</f>
        <v>0</v>
      </c>
      <c r="D1168" s="363">
        <v>70005</v>
      </c>
      <c r="E1168" s="365" t="s">
        <v>1023</v>
      </c>
      <c r="F1168" s="365">
        <v>10082</v>
      </c>
      <c r="G1168" s="365" t="s">
        <v>551</v>
      </c>
      <c r="H1168" s="403"/>
    </row>
    <row r="1169" spans="1:8">
      <c r="A1169" s="363">
        <v>70005</v>
      </c>
      <c r="B1169" s="364" t="str">
        <f t="shared" si="27"/>
        <v>CC.VM.00030-10082</v>
      </c>
      <c r="C1169" s="363">
        <f>'sets &amp; selections'!V10</f>
        <v>0</v>
      </c>
      <c r="D1169" s="363">
        <v>70005</v>
      </c>
      <c r="E1169" s="365" t="s">
        <v>1024</v>
      </c>
      <c r="F1169" s="365">
        <v>10082</v>
      </c>
      <c r="G1169" s="365" t="s">
        <v>551</v>
      </c>
      <c r="H1169" s="403"/>
    </row>
    <row r="1170" spans="1:8">
      <c r="A1170" s="366">
        <v>70005</v>
      </c>
      <c r="B1170" s="367" t="str">
        <f t="shared" si="27"/>
        <v>CC.VM.00021-10083</v>
      </c>
      <c r="C1170" s="366">
        <f>'sets &amp; selections'!W10</f>
        <v>0</v>
      </c>
      <c r="D1170" s="366">
        <v>70005</v>
      </c>
      <c r="E1170" s="368" t="s">
        <v>1015</v>
      </c>
      <c r="F1170" s="368">
        <v>10083</v>
      </c>
      <c r="G1170" s="368" t="s">
        <v>552</v>
      </c>
      <c r="H1170" s="403"/>
    </row>
    <row r="1171" spans="1:8">
      <c r="A1171" s="366">
        <v>70005</v>
      </c>
      <c r="B1171" s="367" t="str">
        <f t="shared" si="27"/>
        <v>CC.VM.00022-10083</v>
      </c>
      <c r="C1171" s="366">
        <f>'sets &amp; selections'!W10</f>
        <v>0</v>
      </c>
      <c r="D1171" s="366">
        <v>70005</v>
      </c>
      <c r="E1171" s="368" t="s">
        <v>1016</v>
      </c>
      <c r="F1171" s="368">
        <v>10083</v>
      </c>
      <c r="G1171" s="368" t="s">
        <v>552</v>
      </c>
      <c r="H1171" s="403"/>
    </row>
    <row r="1172" spans="1:8">
      <c r="A1172" s="366">
        <v>70005</v>
      </c>
      <c r="B1172" s="367" t="str">
        <f t="shared" si="27"/>
        <v>CC.VM.00023-10083</v>
      </c>
      <c r="C1172" s="366">
        <f>'sets &amp; selections'!W10</f>
        <v>0</v>
      </c>
      <c r="D1172" s="366">
        <v>70005</v>
      </c>
      <c r="E1172" s="368" t="s">
        <v>1017</v>
      </c>
      <c r="F1172" s="368">
        <v>10083</v>
      </c>
      <c r="G1172" s="368" t="s">
        <v>552</v>
      </c>
      <c r="H1172" s="403"/>
    </row>
    <row r="1173" spans="1:8">
      <c r="A1173" s="366">
        <v>70005</v>
      </c>
      <c r="B1173" s="367" t="str">
        <f t="shared" si="27"/>
        <v>CC.VM.00024-10083</v>
      </c>
      <c r="C1173" s="366">
        <f>'sets &amp; selections'!W10</f>
        <v>0</v>
      </c>
      <c r="D1173" s="366">
        <v>70005</v>
      </c>
      <c r="E1173" s="368" t="s">
        <v>1018</v>
      </c>
      <c r="F1173" s="368">
        <v>10083</v>
      </c>
      <c r="G1173" s="368" t="s">
        <v>552</v>
      </c>
      <c r="H1173" s="403"/>
    </row>
    <row r="1174" spans="1:8">
      <c r="A1174" s="366">
        <v>70005</v>
      </c>
      <c r="B1174" s="367" t="str">
        <f t="shared" si="27"/>
        <v>CC.VM.00025-10083</v>
      </c>
      <c r="C1174" s="366">
        <f>'sets &amp; selections'!W10</f>
        <v>0</v>
      </c>
      <c r="D1174" s="366">
        <v>70005</v>
      </c>
      <c r="E1174" s="368" t="s">
        <v>1019</v>
      </c>
      <c r="F1174" s="368">
        <v>10083</v>
      </c>
      <c r="G1174" s="368" t="s">
        <v>552</v>
      </c>
      <c r="H1174" s="403"/>
    </row>
    <row r="1175" spans="1:8">
      <c r="A1175" s="366">
        <v>70005</v>
      </c>
      <c r="B1175" s="367" t="str">
        <f t="shared" si="27"/>
        <v>CC.VM.00026-10083</v>
      </c>
      <c r="C1175" s="366">
        <f>'sets &amp; selections'!W10</f>
        <v>0</v>
      </c>
      <c r="D1175" s="366">
        <v>70005</v>
      </c>
      <c r="E1175" s="368" t="s">
        <v>1020</v>
      </c>
      <c r="F1175" s="368">
        <v>10083</v>
      </c>
      <c r="G1175" s="368" t="s">
        <v>552</v>
      </c>
      <c r="H1175" s="403"/>
    </row>
    <row r="1176" spans="1:8">
      <c r="A1176" s="366">
        <v>70005</v>
      </c>
      <c r="B1176" s="367" t="str">
        <f t="shared" si="27"/>
        <v>CC.VM.00027-10083</v>
      </c>
      <c r="C1176" s="366">
        <f>'sets &amp; selections'!W10</f>
        <v>0</v>
      </c>
      <c r="D1176" s="366">
        <v>70005</v>
      </c>
      <c r="E1176" s="368" t="s">
        <v>1021</v>
      </c>
      <c r="F1176" s="368">
        <v>10083</v>
      </c>
      <c r="G1176" s="368" t="s">
        <v>552</v>
      </c>
      <c r="H1176" s="403"/>
    </row>
    <row r="1177" spans="1:8">
      <c r="A1177" s="366">
        <v>70005</v>
      </c>
      <c r="B1177" s="367" t="str">
        <f t="shared" si="27"/>
        <v>CC.VM.00028-10083</v>
      </c>
      <c r="C1177" s="366">
        <f>'sets &amp; selections'!W10</f>
        <v>0</v>
      </c>
      <c r="D1177" s="366">
        <v>70005</v>
      </c>
      <c r="E1177" s="368" t="s">
        <v>1022</v>
      </c>
      <c r="F1177" s="368">
        <v>10083</v>
      </c>
      <c r="G1177" s="368" t="s">
        <v>552</v>
      </c>
      <c r="H1177" s="403"/>
    </row>
    <row r="1178" spans="1:8">
      <c r="A1178" s="366">
        <v>70005</v>
      </c>
      <c r="B1178" s="367" t="str">
        <f t="shared" si="27"/>
        <v>CC.VM.00029-10083</v>
      </c>
      <c r="C1178" s="366">
        <f>'sets &amp; selections'!W10</f>
        <v>0</v>
      </c>
      <c r="D1178" s="366">
        <v>70005</v>
      </c>
      <c r="E1178" s="368" t="s">
        <v>1023</v>
      </c>
      <c r="F1178" s="368">
        <v>10083</v>
      </c>
      <c r="G1178" s="368" t="s">
        <v>552</v>
      </c>
      <c r="H1178" s="403"/>
    </row>
    <row r="1179" spans="1:8">
      <c r="A1179" s="366">
        <v>70005</v>
      </c>
      <c r="B1179" s="367" t="str">
        <f t="shared" si="27"/>
        <v>CC.VM.00030-10083</v>
      </c>
      <c r="C1179" s="366">
        <f>'sets &amp; selections'!W10</f>
        <v>0</v>
      </c>
      <c r="D1179" s="366">
        <v>70005</v>
      </c>
      <c r="E1179" s="368" t="s">
        <v>1024</v>
      </c>
      <c r="F1179" s="368">
        <v>10083</v>
      </c>
      <c r="G1179" s="368" t="s">
        <v>552</v>
      </c>
      <c r="H1179" s="403"/>
    </row>
  </sheetData>
  <phoneticPr fontId="26" type="noConversion"/>
  <pageMargins left="0.7" right="0.7" top="0.78740157499999996" bottom="0.78740157499999996" header="0.3" footer="0.3"/>
  <pageSetup paperSize="9" orientation="portrait" horizontalDpi="0" verticalDpi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37590-80A7-E747-8018-3CA242AEACC6}">
  <dimension ref="A1:R1437"/>
  <sheetViews>
    <sheetView topLeftCell="A222" workbookViewId="0">
      <selection activeCell="A1437" sqref="A1437"/>
    </sheetView>
  </sheetViews>
  <sheetFormatPr baseColWidth="10" defaultColWidth="11" defaultRowHeight="16"/>
  <cols>
    <col min="1" max="1" width="17.83203125" customWidth="1"/>
    <col min="2" max="2" width="26" bestFit="1" customWidth="1"/>
    <col min="3" max="3" width="11" style="415"/>
    <col min="4" max="4" width="18.83203125" customWidth="1"/>
    <col min="5" max="5" width="17.5" bestFit="1" customWidth="1"/>
    <col min="7" max="7" width="8.83203125" customWidth="1"/>
  </cols>
  <sheetData>
    <row r="1" spans="1:7">
      <c r="A1" s="253" t="s">
        <v>530</v>
      </c>
      <c r="B1" s="253" t="s">
        <v>531</v>
      </c>
      <c r="C1" s="412" t="s">
        <v>532</v>
      </c>
      <c r="D1" s="253" t="s">
        <v>533</v>
      </c>
      <c r="E1" s="416" t="s">
        <v>1025</v>
      </c>
      <c r="F1" s="416" t="s">
        <v>535</v>
      </c>
      <c r="G1" s="416" t="s">
        <v>536</v>
      </c>
    </row>
    <row r="2" spans="1:7" s="295" customFormat="1" hidden="1">
      <c r="A2" s="293">
        <v>70005</v>
      </c>
      <c r="B2" s="294" t="str">
        <f>E2&amp;"-"&amp;F2</f>
        <v>CC.VM.00001-10084</v>
      </c>
      <c r="C2" s="413">
        <f>_xlfn.XLOOKUP(E2,macros!B:B,macros!I:I)</f>
        <v>0</v>
      </c>
      <c r="D2" s="293">
        <v>70005</v>
      </c>
      <c r="E2" s="417" t="s">
        <v>285</v>
      </c>
      <c r="F2" s="417">
        <v>10084</v>
      </c>
      <c r="G2" s="417">
        <v>10084</v>
      </c>
    </row>
    <row r="3" spans="1:7" s="295" customFormat="1" hidden="1">
      <c r="A3" s="293">
        <v>70005</v>
      </c>
      <c r="B3" s="294" t="str">
        <f t="shared" ref="B3:B66" si="0">E3&amp;"-"&amp;F3</f>
        <v>CC.VM.00002-10084</v>
      </c>
      <c r="C3" s="413">
        <f>_xlfn.XLOOKUP(E3,macros!B:B,macros!I:I)</f>
        <v>0</v>
      </c>
      <c r="D3" s="293">
        <v>70005</v>
      </c>
      <c r="E3" s="417" t="s">
        <v>288</v>
      </c>
      <c r="F3" s="417">
        <v>10084</v>
      </c>
      <c r="G3" s="417">
        <v>10084</v>
      </c>
    </row>
    <row r="4" spans="1:7" s="295" customFormat="1" hidden="1">
      <c r="A4" s="293">
        <v>70005</v>
      </c>
      <c r="B4" s="294" t="str">
        <f t="shared" si="0"/>
        <v>CC.VM.00003-10084</v>
      </c>
      <c r="C4" s="413">
        <f>_xlfn.XLOOKUP(E4,macros!B:B,macros!I:I)</f>
        <v>0</v>
      </c>
      <c r="D4" s="293">
        <v>70005</v>
      </c>
      <c r="E4" s="417" t="s">
        <v>290</v>
      </c>
      <c r="F4" s="417">
        <v>10084</v>
      </c>
      <c r="G4" s="417">
        <v>10084</v>
      </c>
    </row>
    <row r="5" spans="1:7" s="295" customFormat="1" hidden="1">
      <c r="A5" s="293">
        <v>70005</v>
      </c>
      <c r="B5" s="294" t="str">
        <f t="shared" si="0"/>
        <v>CC.VM.00004-10084</v>
      </c>
      <c r="C5" s="413">
        <f>_xlfn.XLOOKUP(E5,macros!B:B,macros!I:I)</f>
        <v>0</v>
      </c>
      <c r="D5" s="293">
        <v>70005</v>
      </c>
      <c r="E5" s="417" t="s">
        <v>292</v>
      </c>
      <c r="F5" s="417">
        <v>10084</v>
      </c>
      <c r="G5" s="417">
        <v>10084</v>
      </c>
    </row>
    <row r="6" spans="1:7" s="295" customFormat="1" hidden="1">
      <c r="A6" s="293">
        <v>70005</v>
      </c>
      <c r="B6" s="294" t="str">
        <f t="shared" si="0"/>
        <v>CC.VM.00005-10084</v>
      </c>
      <c r="C6" s="413">
        <f>_xlfn.XLOOKUP(E6,macros!B:B,macros!I:I)</f>
        <v>0</v>
      </c>
      <c r="D6" s="293">
        <v>70005</v>
      </c>
      <c r="E6" s="417" t="s">
        <v>294</v>
      </c>
      <c r="F6" s="417">
        <v>10084</v>
      </c>
      <c r="G6" s="417">
        <v>10084</v>
      </c>
    </row>
    <row r="7" spans="1:7" s="295" customFormat="1" hidden="1">
      <c r="A7" s="293">
        <v>70005</v>
      </c>
      <c r="B7" s="294" t="str">
        <f t="shared" si="0"/>
        <v>CC.VM.00006-10084</v>
      </c>
      <c r="C7" s="413">
        <f>_xlfn.XLOOKUP(E7,macros!B:B,macros!I:I)</f>
        <v>0</v>
      </c>
      <c r="D7" s="293">
        <v>70005</v>
      </c>
      <c r="E7" s="417" t="s">
        <v>296</v>
      </c>
      <c r="F7" s="417">
        <v>10084</v>
      </c>
      <c r="G7" s="417">
        <v>10084</v>
      </c>
    </row>
    <row r="8" spans="1:7" s="295" customFormat="1" hidden="1">
      <c r="A8" s="293">
        <v>70005</v>
      </c>
      <c r="B8" s="294" t="str">
        <f t="shared" si="0"/>
        <v>CC.VM.00007-10084</v>
      </c>
      <c r="C8" s="413">
        <f>_xlfn.XLOOKUP(E8,macros!B:B,macros!I:I)</f>
        <v>0</v>
      </c>
      <c r="D8" s="293">
        <v>70005</v>
      </c>
      <c r="E8" s="417" t="s">
        <v>299</v>
      </c>
      <c r="F8" s="417">
        <v>10084</v>
      </c>
      <c r="G8" s="417">
        <v>10084</v>
      </c>
    </row>
    <row r="9" spans="1:7" s="295" customFormat="1" hidden="1">
      <c r="A9" s="293">
        <v>70005</v>
      </c>
      <c r="B9" s="294" t="str">
        <f t="shared" si="0"/>
        <v>CC.VM.00008-10084</v>
      </c>
      <c r="C9" s="413">
        <f>_xlfn.XLOOKUP(E9,macros!B:B,macros!I:I)</f>
        <v>0</v>
      </c>
      <c r="D9" s="293">
        <v>70005</v>
      </c>
      <c r="E9" s="417" t="s">
        <v>301</v>
      </c>
      <c r="F9" s="417">
        <v>10084</v>
      </c>
      <c r="G9" s="417">
        <v>10084</v>
      </c>
    </row>
    <row r="10" spans="1:7" s="295" customFormat="1" hidden="1">
      <c r="A10" s="293">
        <v>70005</v>
      </c>
      <c r="B10" s="294" t="str">
        <f t="shared" si="0"/>
        <v>CC.VM.00009-10084</v>
      </c>
      <c r="C10" s="413">
        <f>_xlfn.XLOOKUP(E10,macros!B:B,macros!I:I)</f>
        <v>0</v>
      </c>
      <c r="D10" s="293">
        <v>70005</v>
      </c>
      <c r="E10" s="417" t="s">
        <v>304</v>
      </c>
      <c r="F10" s="417">
        <v>10084</v>
      </c>
      <c r="G10" s="417">
        <v>10084</v>
      </c>
    </row>
    <row r="11" spans="1:7" s="295" customFormat="1" hidden="1">
      <c r="A11" s="293">
        <v>70005</v>
      </c>
      <c r="B11" s="294" t="str">
        <f t="shared" si="0"/>
        <v>CC.VM.00010-10084</v>
      </c>
      <c r="C11" s="413">
        <f>_xlfn.XLOOKUP(E11,macros!B:B,macros!I:I)</f>
        <v>0</v>
      </c>
      <c r="D11" s="293">
        <v>70005</v>
      </c>
      <c r="E11" s="417" t="s">
        <v>306</v>
      </c>
      <c r="F11" s="417">
        <v>10084</v>
      </c>
      <c r="G11" s="417">
        <v>10084</v>
      </c>
    </row>
    <row r="12" spans="1:7" s="295" customFormat="1" hidden="1">
      <c r="A12" s="293">
        <v>70005</v>
      </c>
      <c r="B12" s="294" t="str">
        <f t="shared" si="0"/>
        <v>CC.VM.00011-10084</v>
      </c>
      <c r="C12" s="413">
        <f>_xlfn.XLOOKUP(E12,macros!B:B,macros!I:I)</f>
        <v>0</v>
      </c>
      <c r="D12" s="293">
        <v>70005</v>
      </c>
      <c r="E12" s="417" t="s">
        <v>308</v>
      </c>
      <c r="F12" s="417">
        <v>10084</v>
      </c>
      <c r="G12" s="417" t="s">
        <v>538</v>
      </c>
    </row>
    <row r="13" spans="1:7" s="295" customFormat="1" hidden="1">
      <c r="A13" s="293">
        <v>70005</v>
      </c>
      <c r="B13" s="294" t="str">
        <f t="shared" si="0"/>
        <v>CC.VM.00012-10084</v>
      </c>
      <c r="C13" s="413">
        <f>_xlfn.XLOOKUP(E13,macros!B:B,macros!I:I)</f>
        <v>0</v>
      </c>
      <c r="D13" s="293">
        <v>70005</v>
      </c>
      <c r="E13" s="417" t="s">
        <v>310</v>
      </c>
      <c r="F13" s="417">
        <v>10084</v>
      </c>
      <c r="G13" s="417" t="s">
        <v>538</v>
      </c>
    </row>
    <row r="14" spans="1:7" s="295" customFormat="1" hidden="1">
      <c r="A14" s="293">
        <v>70005</v>
      </c>
      <c r="B14" s="294" t="str">
        <f t="shared" si="0"/>
        <v>CC.VM.00013-10084</v>
      </c>
      <c r="C14" s="413">
        <f>_xlfn.XLOOKUP(E14,macros!B:B,macros!I:I)</f>
        <v>0</v>
      </c>
      <c r="D14" s="293">
        <v>70005</v>
      </c>
      <c r="E14" s="417" t="s">
        <v>312</v>
      </c>
      <c r="F14" s="417">
        <v>10084</v>
      </c>
      <c r="G14" s="417" t="s">
        <v>538</v>
      </c>
    </row>
    <row r="15" spans="1:7" s="295" customFormat="1" hidden="1">
      <c r="A15" s="293">
        <v>70005</v>
      </c>
      <c r="B15" s="294" t="str">
        <f t="shared" si="0"/>
        <v>CC.VM.00014-10084</v>
      </c>
      <c r="C15" s="413">
        <f>_xlfn.XLOOKUP(E15,macros!B:B,macros!I:I)</f>
        <v>0</v>
      </c>
      <c r="D15" s="293">
        <v>70005</v>
      </c>
      <c r="E15" s="417" t="s">
        <v>314</v>
      </c>
      <c r="F15" s="417">
        <v>10084</v>
      </c>
      <c r="G15" s="417" t="s">
        <v>538</v>
      </c>
    </row>
    <row r="16" spans="1:7" s="295" customFormat="1" hidden="1">
      <c r="A16" s="293">
        <v>70005</v>
      </c>
      <c r="B16" s="294" t="str">
        <f t="shared" si="0"/>
        <v>CC.VM.00015-10084</v>
      </c>
      <c r="C16" s="413">
        <f>_xlfn.XLOOKUP(E16,macros!B:B,macros!I:I)</f>
        <v>0</v>
      </c>
      <c r="D16" s="293">
        <v>70005</v>
      </c>
      <c r="E16" s="417" t="s">
        <v>316</v>
      </c>
      <c r="F16" s="417">
        <v>10084</v>
      </c>
      <c r="G16" s="417" t="s">
        <v>538</v>
      </c>
    </row>
    <row r="17" spans="1:7" s="295" customFormat="1" hidden="1">
      <c r="A17" s="293">
        <v>70005</v>
      </c>
      <c r="B17" s="294" t="str">
        <f t="shared" si="0"/>
        <v>CC.VM.00016-10084</v>
      </c>
      <c r="C17" s="413">
        <f>_xlfn.XLOOKUP(E17,macros!B:B,macros!I:I)</f>
        <v>0</v>
      </c>
      <c r="D17" s="293">
        <v>70005</v>
      </c>
      <c r="E17" s="417" t="s">
        <v>318</v>
      </c>
      <c r="F17" s="417">
        <v>10084</v>
      </c>
      <c r="G17" s="417" t="s">
        <v>538</v>
      </c>
    </row>
    <row r="18" spans="1:7" s="295" customFormat="1" hidden="1">
      <c r="A18" s="293">
        <v>70005</v>
      </c>
      <c r="B18" s="294" t="str">
        <f t="shared" si="0"/>
        <v>CC.VM.00017-10084</v>
      </c>
      <c r="C18" s="413">
        <f>_xlfn.XLOOKUP(E18,macros!B:B,macros!I:I)</f>
        <v>0</v>
      </c>
      <c r="D18" s="293">
        <v>70005</v>
      </c>
      <c r="E18" s="417" t="s">
        <v>320</v>
      </c>
      <c r="F18" s="417">
        <v>10084</v>
      </c>
      <c r="G18" s="417" t="s">
        <v>538</v>
      </c>
    </row>
    <row r="19" spans="1:7" s="295" customFormat="1" hidden="1">
      <c r="A19" s="293">
        <v>70005</v>
      </c>
      <c r="B19" s="294" t="str">
        <f t="shared" si="0"/>
        <v>CC.VM.00018-10084</v>
      </c>
      <c r="C19" s="413">
        <f>_xlfn.XLOOKUP(E19,macros!B:B,macros!I:I)</f>
        <v>0</v>
      </c>
      <c r="D19" s="293">
        <v>70005</v>
      </c>
      <c r="E19" s="417" t="s">
        <v>322</v>
      </c>
      <c r="F19" s="417">
        <v>10084</v>
      </c>
      <c r="G19" s="417" t="s">
        <v>538</v>
      </c>
    </row>
    <row r="20" spans="1:7" s="295" customFormat="1" hidden="1">
      <c r="A20" s="293">
        <v>70005</v>
      </c>
      <c r="B20" s="294" t="str">
        <f t="shared" si="0"/>
        <v>CC.VM.00019-10084</v>
      </c>
      <c r="C20" s="413">
        <f>_xlfn.XLOOKUP(E20,macros!B:B,macros!I:I)</f>
        <v>0</v>
      </c>
      <c r="D20" s="293">
        <v>70005</v>
      </c>
      <c r="E20" s="417" t="s">
        <v>324</v>
      </c>
      <c r="F20" s="417">
        <v>10084</v>
      </c>
      <c r="G20" s="417" t="s">
        <v>538</v>
      </c>
    </row>
    <row r="21" spans="1:7" s="295" customFormat="1" hidden="1">
      <c r="A21" s="293">
        <v>70005</v>
      </c>
      <c r="B21" s="294" t="str">
        <f t="shared" si="0"/>
        <v>CC.VM.00020-10084</v>
      </c>
      <c r="C21" s="413">
        <f>_xlfn.XLOOKUP(E21,macros!B:B,macros!I:I)</f>
        <v>0</v>
      </c>
      <c r="D21" s="293">
        <v>70005</v>
      </c>
      <c r="E21" s="417" t="s">
        <v>326</v>
      </c>
      <c r="F21" s="417">
        <v>10084</v>
      </c>
      <c r="G21" s="417" t="s">
        <v>538</v>
      </c>
    </row>
    <row r="22" spans="1:7" s="295" customFormat="1" hidden="1">
      <c r="A22" s="293">
        <v>70005</v>
      </c>
      <c r="B22" s="296" t="str">
        <f t="shared" si="0"/>
        <v>CC.VM.00001-10085</v>
      </c>
      <c r="C22" s="413">
        <f>_xlfn.XLOOKUP(E22,macros!B:B,macros!J:J)</f>
        <v>0</v>
      </c>
      <c r="D22" s="293">
        <v>70005</v>
      </c>
      <c r="E22" s="417" t="s">
        <v>285</v>
      </c>
      <c r="F22" s="417">
        <v>10085</v>
      </c>
      <c r="G22" s="417">
        <v>10085</v>
      </c>
    </row>
    <row r="23" spans="1:7" s="295" customFormat="1" hidden="1">
      <c r="A23" s="293">
        <v>70005</v>
      </c>
      <c r="B23" s="296" t="str">
        <f t="shared" si="0"/>
        <v>CC.VM.00002-10085</v>
      </c>
      <c r="C23" s="413">
        <f>_xlfn.XLOOKUP(E23,macros!B:B,macros!J:J)</f>
        <v>0</v>
      </c>
      <c r="D23" s="293">
        <v>70005</v>
      </c>
      <c r="E23" s="417" t="s">
        <v>288</v>
      </c>
      <c r="F23" s="417">
        <v>10085</v>
      </c>
      <c r="G23" s="417">
        <v>10085</v>
      </c>
    </row>
    <row r="24" spans="1:7" s="295" customFormat="1" hidden="1">
      <c r="A24" s="293">
        <v>70005</v>
      </c>
      <c r="B24" s="296" t="str">
        <f t="shared" si="0"/>
        <v>CC.VM.00003-10085</v>
      </c>
      <c r="C24" s="413">
        <f>_xlfn.XLOOKUP(E24,macros!B:B,macros!J:J)</f>
        <v>0</v>
      </c>
      <c r="D24" s="293">
        <v>70005</v>
      </c>
      <c r="E24" s="417" t="s">
        <v>290</v>
      </c>
      <c r="F24" s="417">
        <v>10085</v>
      </c>
      <c r="G24" s="417">
        <v>10085</v>
      </c>
    </row>
    <row r="25" spans="1:7" s="295" customFormat="1" hidden="1">
      <c r="A25" s="293">
        <v>70005</v>
      </c>
      <c r="B25" s="296" t="str">
        <f t="shared" si="0"/>
        <v>CC.VM.00004-10085</v>
      </c>
      <c r="C25" s="413">
        <f>_xlfn.XLOOKUP(E25,macros!B:B,macros!J:J)</f>
        <v>0</v>
      </c>
      <c r="D25" s="293">
        <v>70005</v>
      </c>
      <c r="E25" s="417" t="s">
        <v>292</v>
      </c>
      <c r="F25" s="417">
        <v>10085</v>
      </c>
      <c r="G25" s="417">
        <v>10085</v>
      </c>
    </row>
    <row r="26" spans="1:7" s="295" customFormat="1" hidden="1">
      <c r="A26" s="293">
        <v>70005</v>
      </c>
      <c r="B26" s="296" t="str">
        <f t="shared" si="0"/>
        <v>CC.VM.00005-10085</v>
      </c>
      <c r="C26" s="413">
        <f>_xlfn.XLOOKUP(E26,macros!B:B,macros!J:J)</f>
        <v>0</v>
      </c>
      <c r="D26" s="293">
        <v>70005</v>
      </c>
      <c r="E26" s="417" t="s">
        <v>294</v>
      </c>
      <c r="F26" s="417">
        <v>10085</v>
      </c>
      <c r="G26" s="417">
        <v>10085</v>
      </c>
    </row>
    <row r="27" spans="1:7" s="295" customFormat="1" hidden="1">
      <c r="A27" s="293">
        <v>70005</v>
      </c>
      <c r="B27" s="296" t="str">
        <f t="shared" si="0"/>
        <v>CC.VM.00006-10085</v>
      </c>
      <c r="C27" s="413">
        <f>_xlfn.XLOOKUP(E27,macros!B:B,macros!J:J)</f>
        <v>0</v>
      </c>
      <c r="D27" s="293">
        <v>70005</v>
      </c>
      <c r="E27" s="417" t="s">
        <v>296</v>
      </c>
      <c r="F27" s="417">
        <v>10085</v>
      </c>
      <c r="G27" s="417">
        <v>10085</v>
      </c>
    </row>
    <row r="28" spans="1:7" s="295" customFormat="1" hidden="1">
      <c r="A28" s="293">
        <v>70005</v>
      </c>
      <c r="B28" s="296" t="str">
        <f t="shared" si="0"/>
        <v>CC.VM.00007-10085</v>
      </c>
      <c r="C28" s="413">
        <f>_xlfn.XLOOKUP(E28,macros!B:B,macros!J:J)</f>
        <v>0</v>
      </c>
      <c r="D28" s="293">
        <v>70005</v>
      </c>
      <c r="E28" s="417" t="s">
        <v>299</v>
      </c>
      <c r="F28" s="417">
        <v>10085</v>
      </c>
      <c r="G28" s="417">
        <v>10085</v>
      </c>
    </row>
    <row r="29" spans="1:7" s="295" customFormat="1" hidden="1">
      <c r="A29" s="293">
        <v>70005</v>
      </c>
      <c r="B29" s="296" t="str">
        <f t="shared" si="0"/>
        <v>CC.VM.00008-10085</v>
      </c>
      <c r="C29" s="413">
        <f>_xlfn.XLOOKUP(E29,macros!B:B,macros!J:J)</f>
        <v>0</v>
      </c>
      <c r="D29" s="293">
        <v>70005</v>
      </c>
      <c r="E29" s="417" t="s">
        <v>301</v>
      </c>
      <c r="F29" s="417">
        <v>10085</v>
      </c>
      <c r="G29" s="417">
        <v>10085</v>
      </c>
    </row>
    <row r="30" spans="1:7" s="295" customFormat="1" hidden="1">
      <c r="A30" s="293">
        <v>70005</v>
      </c>
      <c r="B30" s="296" t="str">
        <f t="shared" si="0"/>
        <v>CC.VM.00009-10085</v>
      </c>
      <c r="C30" s="413">
        <f>_xlfn.XLOOKUP(E30,macros!B:B,macros!J:J)</f>
        <v>0</v>
      </c>
      <c r="D30" s="293">
        <v>70005</v>
      </c>
      <c r="E30" s="417" t="s">
        <v>304</v>
      </c>
      <c r="F30" s="417">
        <v>10085</v>
      </c>
      <c r="G30" s="417">
        <v>10085</v>
      </c>
    </row>
    <row r="31" spans="1:7" s="295" customFormat="1" hidden="1">
      <c r="A31" s="293">
        <v>70005</v>
      </c>
      <c r="B31" s="296" t="str">
        <f t="shared" si="0"/>
        <v>CC.VM.00010-10085</v>
      </c>
      <c r="C31" s="413">
        <f>_xlfn.XLOOKUP(E31,macros!B:B,macros!J:J)</f>
        <v>0</v>
      </c>
      <c r="D31" s="293">
        <v>70005</v>
      </c>
      <c r="E31" s="417" t="s">
        <v>306</v>
      </c>
      <c r="F31" s="417">
        <v>10085</v>
      </c>
      <c r="G31" s="417">
        <v>10085</v>
      </c>
    </row>
    <row r="32" spans="1:7" s="295" customFormat="1" hidden="1">
      <c r="A32" s="293">
        <v>70005</v>
      </c>
      <c r="B32" s="296" t="str">
        <f t="shared" si="0"/>
        <v>CC.VM.00011-10085</v>
      </c>
      <c r="C32" s="413">
        <f>_xlfn.XLOOKUP(E32,macros!B:B,macros!J:J)</f>
        <v>0</v>
      </c>
      <c r="D32" s="293">
        <v>70005</v>
      </c>
      <c r="E32" s="417" t="s">
        <v>308</v>
      </c>
      <c r="F32" s="417">
        <v>10085</v>
      </c>
      <c r="G32" s="417" t="s">
        <v>539</v>
      </c>
    </row>
    <row r="33" spans="1:7" s="295" customFormat="1" hidden="1">
      <c r="A33" s="293">
        <v>70005</v>
      </c>
      <c r="B33" s="296" t="str">
        <f t="shared" si="0"/>
        <v>CC.VM.00012-10085</v>
      </c>
      <c r="C33" s="413">
        <f>_xlfn.XLOOKUP(E33,macros!B:B,macros!J:J)</f>
        <v>0</v>
      </c>
      <c r="D33" s="293">
        <v>70005</v>
      </c>
      <c r="E33" s="417" t="s">
        <v>310</v>
      </c>
      <c r="F33" s="417">
        <v>10085</v>
      </c>
      <c r="G33" s="417" t="s">
        <v>539</v>
      </c>
    </row>
    <row r="34" spans="1:7" s="295" customFormat="1" hidden="1">
      <c r="A34" s="293">
        <v>70005</v>
      </c>
      <c r="B34" s="296" t="str">
        <f t="shared" si="0"/>
        <v>CC.VM.00013-10085</v>
      </c>
      <c r="C34" s="413">
        <f>_xlfn.XLOOKUP(E34,macros!B:B,macros!J:J)</f>
        <v>0</v>
      </c>
      <c r="D34" s="293">
        <v>70005</v>
      </c>
      <c r="E34" s="417" t="s">
        <v>312</v>
      </c>
      <c r="F34" s="417">
        <v>10085</v>
      </c>
      <c r="G34" s="417" t="s">
        <v>539</v>
      </c>
    </row>
    <row r="35" spans="1:7" s="295" customFormat="1" hidden="1">
      <c r="A35" s="293">
        <v>70005</v>
      </c>
      <c r="B35" s="296" t="str">
        <f t="shared" si="0"/>
        <v>CC.VM.00014-10085</v>
      </c>
      <c r="C35" s="413">
        <f>_xlfn.XLOOKUP(E35,macros!B:B,macros!J:J)</f>
        <v>0</v>
      </c>
      <c r="D35" s="293">
        <v>70005</v>
      </c>
      <c r="E35" s="417" t="s">
        <v>314</v>
      </c>
      <c r="F35" s="417">
        <v>10085</v>
      </c>
      <c r="G35" s="417" t="s">
        <v>539</v>
      </c>
    </row>
    <row r="36" spans="1:7" s="295" customFormat="1" hidden="1">
      <c r="A36" s="293">
        <v>70005</v>
      </c>
      <c r="B36" s="296" t="str">
        <f t="shared" si="0"/>
        <v>CC.VM.00015-10085</v>
      </c>
      <c r="C36" s="413">
        <f>_xlfn.XLOOKUP(E36,macros!B:B,macros!J:J)</f>
        <v>0</v>
      </c>
      <c r="D36" s="293">
        <v>70005</v>
      </c>
      <c r="E36" s="417" t="s">
        <v>316</v>
      </c>
      <c r="F36" s="417">
        <v>10085</v>
      </c>
      <c r="G36" s="417" t="s">
        <v>539</v>
      </c>
    </row>
    <row r="37" spans="1:7" s="295" customFormat="1" hidden="1">
      <c r="A37" s="293">
        <v>70005</v>
      </c>
      <c r="B37" s="296" t="str">
        <f t="shared" si="0"/>
        <v>CC.VM.00016-10085</v>
      </c>
      <c r="C37" s="413">
        <f>_xlfn.XLOOKUP(E37,macros!B:B,macros!J:J)</f>
        <v>0</v>
      </c>
      <c r="D37" s="293">
        <v>70005</v>
      </c>
      <c r="E37" s="417" t="s">
        <v>318</v>
      </c>
      <c r="F37" s="417">
        <v>10085</v>
      </c>
      <c r="G37" s="417" t="s">
        <v>539</v>
      </c>
    </row>
    <row r="38" spans="1:7" s="295" customFormat="1" hidden="1">
      <c r="A38" s="293">
        <v>70005</v>
      </c>
      <c r="B38" s="296" t="str">
        <f t="shared" si="0"/>
        <v>CC.VM.00017-10085</v>
      </c>
      <c r="C38" s="413">
        <f>_xlfn.XLOOKUP(E38,macros!B:B,macros!J:J)</f>
        <v>0</v>
      </c>
      <c r="D38" s="293">
        <v>70005</v>
      </c>
      <c r="E38" s="417" t="s">
        <v>320</v>
      </c>
      <c r="F38" s="417">
        <v>10085</v>
      </c>
      <c r="G38" s="417" t="s">
        <v>539</v>
      </c>
    </row>
    <row r="39" spans="1:7" s="295" customFormat="1" hidden="1">
      <c r="A39" s="293">
        <v>70005</v>
      </c>
      <c r="B39" s="296" t="str">
        <f t="shared" si="0"/>
        <v>CC.VM.00018-10085</v>
      </c>
      <c r="C39" s="413">
        <f>_xlfn.XLOOKUP(E39,macros!B:B,macros!J:J)</f>
        <v>0</v>
      </c>
      <c r="D39" s="293">
        <v>70005</v>
      </c>
      <c r="E39" s="417" t="s">
        <v>322</v>
      </c>
      <c r="F39" s="417">
        <v>10085</v>
      </c>
      <c r="G39" s="417" t="s">
        <v>539</v>
      </c>
    </row>
    <row r="40" spans="1:7" s="295" customFormat="1" hidden="1">
      <c r="A40" s="293">
        <v>70005</v>
      </c>
      <c r="B40" s="296" t="str">
        <f t="shared" si="0"/>
        <v>CC.VM.00019-10085</v>
      </c>
      <c r="C40" s="413">
        <f>_xlfn.XLOOKUP(E40,macros!B:B,macros!J:J)</f>
        <v>0</v>
      </c>
      <c r="D40" s="293">
        <v>70005</v>
      </c>
      <c r="E40" s="417" t="s">
        <v>324</v>
      </c>
      <c r="F40" s="417">
        <v>10085</v>
      </c>
      <c r="G40" s="417" t="s">
        <v>539</v>
      </c>
    </row>
    <row r="41" spans="1:7" s="295" customFormat="1" hidden="1">
      <c r="A41" s="293">
        <v>70005</v>
      </c>
      <c r="B41" s="296" t="str">
        <f t="shared" si="0"/>
        <v>CC.VM.00020-10085</v>
      </c>
      <c r="C41" s="413">
        <f>_xlfn.XLOOKUP(E41,macros!B:B,macros!J:J)</f>
        <v>0</v>
      </c>
      <c r="D41" s="293">
        <v>70005</v>
      </c>
      <c r="E41" s="417" t="s">
        <v>326</v>
      </c>
      <c r="F41" s="417">
        <v>10085</v>
      </c>
      <c r="G41" s="417" t="s">
        <v>539</v>
      </c>
    </row>
    <row r="42" spans="1:7" s="295" customFormat="1" hidden="1">
      <c r="A42" s="293">
        <v>70005</v>
      </c>
      <c r="B42" s="296" t="str">
        <f t="shared" si="0"/>
        <v>CC.VM.00001-10086</v>
      </c>
      <c r="C42" s="413">
        <f>_xlfn.XLOOKUP(E42,macros!B:B,macros!K:K)</f>
        <v>0</v>
      </c>
      <c r="D42" s="293">
        <v>70005</v>
      </c>
      <c r="E42" s="417" t="s">
        <v>285</v>
      </c>
      <c r="F42" s="417">
        <v>10086</v>
      </c>
      <c r="G42" s="417">
        <v>10086</v>
      </c>
    </row>
    <row r="43" spans="1:7" s="295" customFormat="1" hidden="1">
      <c r="A43" s="293">
        <v>70005</v>
      </c>
      <c r="B43" s="296" t="str">
        <f t="shared" si="0"/>
        <v>CC.VM.00002-10086</v>
      </c>
      <c r="C43" s="413">
        <f>_xlfn.XLOOKUP(E43,macros!B:B,macros!K:K)</f>
        <v>0</v>
      </c>
      <c r="D43" s="293">
        <v>70005</v>
      </c>
      <c r="E43" s="417" t="s">
        <v>288</v>
      </c>
      <c r="F43" s="417">
        <v>10086</v>
      </c>
      <c r="G43" s="417">
        <v>10086</v>
      </c>
    </row>
    <row r="44" spans="1:7" s="295" customFormat="1" hidden="1">
      <c r="A44" s="293">
        <v>70005</v>
      </c>
      <c r="B44" s="296" t="str">
        <f t="shared" si="0"/>
        <v>CC.VM.00003-10086</v>
      </c>
      <c r="C44" s="413">
        <f>_xlfn.XLOOKUP(E44,macros!B:B,macros!K:K)</f>
        <v>0</v>
      </c>
      <c r="D44" s="293">
        <v>70005</v>
      </c>
      <c r="E44" s="417" t="s">
        <v>290</v>
      </c>
      <c r="F44" s="417">
        <v>10086</v>
      </c>
      <c r="G44" s="417">
        <v>10086</v>
      </c>
    </row>
    <row r="45" spans="1:7" s="295" customFormat="1" hidden="1">
      <c r="A45" s="293">
        <v>70005</v>
      </c>
      <c r="B45" s="296" t="str">
        <f t="shared" si="0"/>
        <v>CC.VM.00004-10086</v>
      </c>
      <c r="C45" s="413">
        <f>_xlfn.XLOOKUP(E45,macros!B:B,macros!K:K)</f>
        <v>0</v>
      </c>
      <c r="D45" s="293">
        <v>70005</v>
      </c>
      <c r="E45" s="417" t="s">
        <v>292</v>
      </c>
      <c r="F45" s="417">
        <v>10086</v>
      </c>
      <c r="G45" s="417">
        <v>10086</v>
      </c>
    </row>
    <row r="46" spans="1:7" s="295" customFormat="1" hidden="1">
      <c r="A46" s="293">
        <v>70005</v>
      </c>
      <c r="B46" s="296" t="str">
        <f t="shared" si="0"/>
        <v>CC.VM.00005-10086</v>
      </c>
      <c r="C46" s="413">
        <f>_xlfn.XLOOKUP(E46,macros!B:B,macros!K:K)</f>
        <v>0</v>
      </c>
      <c r="D46" s="293">
        <v>70005</v>
      </c>
      <c r="E46" s="417" t="s">
        <v>294</v>
      </c>
      <c r="F46" s="417">
        <v>10086</v>
      </c>
      <c r="G46" s="417">
        <v>10086</v>
      </c>
    </row>
    <row r="47" spans="1:7" s="295" customFormat="1" hidden="1">
      <c r="A47" s="293">
        <v>70005</v>
      </c>
      <c r="B47" s="296" t="str">
        <f t="shared" si="0"/>
        <v>CC.VM.00006-10086</v>
      </c>
      <c r="C47" s="413">
        <f>_xlfn.XLOOKUP(E47,macros!B:B,macros!K:K)</f>
        <v>0</v>
      </c>
      <c r="D47" s="293">
        <v>70005</v>
      </c>
      <c r="E47" s="417" t="s">
        <v>296</v>
      </c>
      <c r="F47" s="417">
        <v>10086</v>
      </c>
      <c r="G47" s="417">
        <v>10086</v>
      </c>
    </row>
    <row r="48" spans="1:7" s="295" customFormat="1" hidden="1">
      <c r="A48" s="293">
        <v>70005</v>
      </c>
      <c r="B48" s="296" t="str">
        <f t="shared" si="0"/>
        <v>CC.VM.00007-10086</v>
      </c>
      <c r="C48" s="413">
        <f>_xlfn.XLOOKUP(E48,macros!B:B,macros!K:K)</f>
        <v>0</v>
      </c>
      <c r="D48" s="293">
        <v>70005</v>
      </c>
      <c r="E48" s="417" t="s">
        <v>299</v>
      </c>
      <c r="F48" s="417">
        <v>10086</v>
      </c>
      <c r="G48" s="417">
        <v>10086</v>
      </c>
    </row>
    <row r="49" spans="1:7" s="295" customFormat="1" hidden="1">
      <c r="A49" s="293">
        <v>70005</v>
      </c>
      <c r="B49" s="296" t="str">
        <f t="shared" si="0"/>
        <v>CC.VM.00008-10086</v>
      </c>
      <c r="C49" s="413">
        <f>_xlfn.XLOOKUP(E49,macros!B:B,macros!K:K)</f>
        <v>0</v>
      </c>
      <c r="D49" s="293">
        <v>70005</v>
      </c>
      <c r="E49" s="417" t="s">
        <v>301</v>
      </c>
      <c r="F49" s="417">
        <v>10086</v>
      </c>
      <c r="G49" s="417">
        <v>10086</v>
      </c>
    </row>
    <row r="50" spans="1:7" s="295" customFormat="1" hidden="1">
      <c r="A50" s="293">
        <v>70005</v>
      </c>
      <c r="B50" s="296" t="str">
        <f t="shared" si="0"/>
        <v>CC.VM.00009-10086</v>
      </c>
      <c r="C50" s="413">
        <f>_xlfn.XLOOKUP(E50,macros!B:B,macros!K:K)</f>
        <v>0</v>
      </c>
      <c r="D50" s="293">
        <v>70005</v>
      </c>
      <c r="E50" s="417" t="s">
        <v>304</v>
      </c>
      <c r="F50" s="417">
        <v>10086</v>
      </c>
      <c r="G50" s="417">
        <v>10086</v>
      </c>
    </row>
    <row r="51" spans="1:7" s="295" customFormat="1" hidden="1">
      <c r="A51" s="293">
        <v>70005</v>
      </c>
      <c r="B51" s="296" t="str">
        <f t="shared" si="0"/>
        <v>CC.VM.00010-10086</v>
      </c>
      <c r="C51" s="413">
        <f>_xlfn.XLOOKUP(E51,macros!B:B,macros!K:K)</f>
        <v>0</v>
      </c>
      <c r="D51" s="293">
        <v>70005</v>
      </c>
      <c r="E51" s="417" t="s">
        <v>306</v>
      </c>
      <c r="F51" s="417">
        <v>10086</v>
      </c>
      <c r="G51" s="417">
        <v>10086</v>
      </c>
    </row>
    <row r="52" spans="1:7" s="295" customFormat="1" hidden="1">
      <c r="A52" s="293">
        <v>70005</v>
      </c>
      <c r="B52" s="296" t="str">
        <f t="shared" si="0"/>
        <v>CC.VM.00011-10086</v>
      </c>
      <c r="C52" s="413">
        <f>_xlfn.XLOOKUP(E52,macros!B:B,macros!K:K)</f>
        <v>0</v>
      </c>
      <c r="D52" s="293">
        <v>70005</v>
      </c>
      <c r="E52" s="417" t="s">
        <v>308</v>
      </c>
      <c r="F52" s="417">
        <v>10086</v>
      </c>
      <c r="G52" s="417" t="s">
        <v>540</v>
      </c>
    </row>
    <row r="53" spans="1:7" s="295" customFormat="1" hidden="1">
      <c r="A53" s="293">
        <v>70005</v>
      </c>
      <c r="B53" s="296" t="str">
        <f t="shared" si="0"/>
        <v>CC.VM.00012-10086</v>
      </c>
      <c r="C53" s="413">
        <f>_xlfn.XLOOKUP(E53,macros!B:B,macros!K:K)</f>
        <v>0</v>
      </c>
      <c r="D53" s="293">
        <v>70005</v>
      </c>
      <c r="E53" s="417" t="s">
        <v>310</v>
      </c>
      <c r="F53" s="417">
        <v>10086</v>
      </c>
      <c r="G53" s="417" t="s">
        <v>540</v>
      </c>
    </row>
    <row r="54" spans="1:7" s="295" customFormat="1" hidden="1">
      <c r="A54" s="293">
        <v>70005</v>
      </c>
      <c r="B54" s="296" t="str">
        <f t="shared" si="0"/>
        <v>CC.VM.00013-10086</v>
      </c>
      <c r="C54" s="413">
        <f>_xlfn.XLOOKUP(E54,macros!B:B,macros!K:K)</f>
        <v>0</v>
      </c>
      <c r="D54" s="293">
        <v>70005</v>
      </c>
      <c r="E54" s="417" t="s">
        <v>312</v>
      </c>
      <c r="F54" s="417">
        <v>10086</v>
      </c>
      <c r="G54" s="417" t="s">
        <v>540</v>
      </c>
    </row>
    <row r="55" spans="1:7" s="295" customFormat="1" hidden="1">
      <c r="A55" s="293">
        <v>70005</v>
      </c>
      <c r="B55" s="296" t="str">
        <f t="shared" si="0"/>
        <v>CC.VM.00014-10086</v>
      </c>
      <c r="C55" s="413">
        <f>_xlfn.XLOOKUP(E55,macros!B:B,macros!K:K)</f>
        <v>0</v>
      </c>
      <c r="D55" s="293">
        <v>70005</v>
      </c>
      <c r="E55" s="417" t="s">
        <v>314</v>
      </c>
      <c r="F55" s="417">
        <v>10086</v>
      </c>
      <c r="G55" s="417" t="s">
        <v>540</v>
      </c>
    </row>
    <row r="56" spans="1:7" s="295" customFormat="1" hidden="1">
      <c r="A56" s="293">
        <v>70005</v>
      </c>
      <c r="B56" s="296" t="str">
        <f t="shared" si="0"/>
        <v>CC.VM.00015-10086</v>
      </c>
      <c r="C56" s="413">
        <f>_xlfn.XLOOKUP(E56,macros!B:B,macros!K:K)</f>
        <v>0</v>
      </c>
      <c r="D56" s="293">
        <v>70005</v>
      </c>
      <c r="E56" s="417" t="s">
        <v>316</v>
      </c>
      <c r="F56" s="417">
        <v>10086</v>
      </c>
      <c r="G56" s="417" t="s">
        <v>540</v>
      </c>
    </row>
    <row r="57" spans="1:7" s="295" customFormat="1" hidden="1">
      <c r="A57" s="293">
        <v>70005</v>
      </c>
      <c r="B57" s="296" t="str">
        <f t="shared" si="0"/>
        <v>CC.VM.00016-10086</v>
      </c>
      <c r="C57" s="413">
        <f>_xlfn.XLOOKUP(E57,macros!B:B,macros!K:K)</f>
        <v>0</v>
      </c>
      <c r="D57" s="293">
        <v>70005</v>
      </c>
      <c r="E57" s="417" t="s">
        <v>318</v>
      </c>
      <c r="F57" s="417">
        <v>10086</v>
      </c>
      <c r="G57" s="417" t="s">
        <v>540</v>
      </c>
    </row>
    <row r="58" spans="1:7" s="295" customFormat="1" hidden="1">
      <c r="A58" s="293">
        <v>70005</v>
      </c>
      <c r="B58" s="296" t="str">
        <f t="shared" si="0"/>
        <v>CC.VM.00017-10086</v>
      </c>
      <c r="C58" s="413">
        <f>_xlfn.XLOOKUP(E58,macros!B:B,macros!K:K)</f>
        <v>0</v>
      </c>
      <c r="D58" s="293">
        <v>70005</v>
      </c>
      <c r="E58" s="417" t="s">
        <v>320</v>
      </c>
      <c r="F58" s="417">
        <v>10086</v>
      </c>
      <c r="G58" s="417" t="s">
        <v>540</v>
      </c>
    </row>
    <row r="59" spans="1:7" s="295" customFormat="1" hidden="1">
      <c r="A59" s="293">
        <v>70005</v>
      </c>
      <c r="B59" s="296" t="str">
        <f t="shared" si="0"/>
        <v>CC.VM.00018-10086</v>
      </c>
      <c r="C59" s="413">
        <f>_xlfn.XLOOKUP(E59,macros!B:B,macros!K:K)</f>
        <v>0</v>
      </c>
      <c r="D59" s="293">
        <v>70005</v>
      </c>
      <c r="E59" s="417" t="s">
        <v>322</v>
      </c>
      <c r="F59" s="417">
        <v>10086</v>
      </c>
      <c r="G59" s="417" t="s">
        <v>540</v>
      </c>
    </row>
    <row r="60" spans="1:7" s="295" customFormat="1" hidden="1">
      <c r="A60" s="293">
        <v>70005</v>
      </c>
      <c r="B60" s="296" t="str">
        <f t="shared" si="0"/>
        <v>CC.VM.00019-10086</v>
      </c>
      <c r="C60" s="413">
        <f>_xlfn.XLOOKUP(E60,macros!B:B,macros!K:K)</f>
        <v>0</v>
      </c>
      <c r="D60" s="293">
        <v>70005</v>
      </c>
      <c r="E60" s="417" t="s">
        <v>324</v>
      </c>
      <c r="F60" s="417">
        <v>10086</v>
      </c>
      <c r="G60" s="417" t="s">
        <v>540</v>
      </c>
    </row>
    <row r="61" spans="1:7" s="295" customFormat="1" hidden="1">
      <c r="A61" s="293">
        <v>70005</v>
      </c>
      <c r="B61" s="296" t="str">
        <f t="shared" si="0"/>
        <v>CC.VM.00020-10086</v>
      </c>
      <c r="C61" s="413">
        <f>_xlfn.XLOOKUP(E61,macros!B:B,macros!K:K)</f>
        <v>0</v>
      </c>
      <c r="D61" s="293">
        <v>70005</v>
      </c>
      <c r="E61" s="417" t="s">
        <v>326</v>
      </c>
      <c r="F61" s="417">
        <v>10086</v>
      </c>
      <c r="G61" s="417" t="s">
        <v>540</v>
      </c>
    </row>
    <row r="62" spans="1:7" s="295" customFormat="1" hidden="1">
      <c r="A62" s="293">
        <v>70005</v>
      </c>
      <c r="B62" s="296" t="str">
        <f t="shared" si="0"/>
        <v>CC.VM.00001-10088</v>
      </c>
      <c r="C62" s="413">
        <f>_xlfn.XLOOKUP(E62,macros!B:B,macros!L:L)</f>
        <v>0</v>
      </c>
      <c r="D62" s="293">
        <v>70005</v>
      </c>
      <c r="E62" s="417" t="s">
        <v>285</v>
      </c>
      <c r="F62" s="417">
        <v>10088</v>
      </c>
      <c r="G62" s="417">
        <v>10088</v>
      </c>
    </row>
    <row r="63" spans="1:7" s="295" customFormat="1" hidden="1">
      <c r="A63" s="293">
        <v>70005</v>
      </c>
      <c r="B63" s="296" t="str">
        <f t="shared" si="0"/>
        <v>CC.VM.00002-10088</v>
      </c>
      <c r="C63" s="413">
        <f>_xlfn.XLOOKUP(E63,macros!B:B,macros!L:L)</f>
        <v>0</v>
      </c>
      <c r="D63" s="293">
        <v>70005</v>
      </c>
      <c r="E63" s="417" t="s">
        <v>288</v>
      </c>
      <c r="F63" s="417">
        <v>10088</v>
      </c>
      <c r="G63" s="417">
        <v>10088</v>
      </c>
    </row>
    <row r="64" spans="1:7" s="295" customFormat="1" hidden="1">
      <c r="A64" s="293">
        <v>70005</v>
      </c>
      <c r="B64" s="296" t="str">
        <f t="shared" si="0"/>
        <v>CC.VM.00003-10088</v>
      </c>
      <c r="C64" s="413">
        <f>_xlfn.XLOOKUP(E64,macros!B:B,macros!L:L)</f>
        <v>0</v>
      </c>
      <c r="D64" s="293">
        <v>70005</v>
      </c>
      <c r="E64" s="417" t="s">
        <v>290</v>
      </c>
      <c r="F64" s="417">
        <v>10088</v>
      </c>
      <c r="G64" s="417">
        <v>10088</v>
      </c>
    </row>
    <row r="65" spans="1:7" s="295" customFormat="1" hidden="1">
      <c r="A65" s="293">
        <v>70005</v>
      </c>
      <c r="B65" s="296" t="str">
        <f t="shared" si="0"/>
        <v>CC.VM.00004-10088</v>
      </c>
      <c r="C65" s="413">
        <f>_xlfn.XLOOKUP(E65,macros!B:B,macros!L:L)</f>
        <v>0</v>
      </c>
      <c r="D65" s="293">
        <v>70005</v>
      </c>
      <c r="E65" s="417" t="s">
        <v>292</v>
      </c>
      <c r="F65" s="417">
        <v>10088</v>
      </c>
      <c r="G65" s="417">
        <v>10088</v>
      </c>
    </row>
    <row r="66" spans="1:7" s="295" customFormat="1" hidden="1">
      <c r="A66" s="293">
        <v>70005</v>
      </c>
      <c r="B66" s="296" t="str">
        <f t="shared" si="0"/>
        <v>CC.VM.00005-10088</v>
      </c>
      <c r="C66" s="413">
        <f>_xlfn.XLOOKUP(E66,macros!B:B,macros!L:L)</f>
        <v>0</v>
      </c>
      <c r="D66" s="293">
        <v>70005</v>
      </c>
      <c r="E66" s="417" t="s">
        <v>294</v>
      </c>
      <c r="F66" s="417">
        <v>10088</v>
      </c>
      <c r="G66" s="417">
        <v>10088</v>
      </c>
    </row>
    <row r="67" spans="1:7" s="295" customFormat="1" hidden="1">
      <c r="A67" s="293">
        <v>70005</v>
      </c>
      <c r="B67" s="296" t="str">
        <f t="shared" ref="B67:B130" si="1">E67&amp;"-"&amp;F67</f>
        <v>CC.VM.00006-10088</v>
      </c>
      <c r="C67" s="413">
        <f>_xlfn.XLOOKUP(E67,macros!B:B,macros!L:L)</f>
        <v>0</v>
      </c>
      <c r="D67" s="293">
        <v>70005</v>
      </c>
      <c r="E67" s="417" t="s">
        <v>296</v>
      </c>
      <c r="F67" s="417">
        <v>10088</v>
      </c>
      <c r="G67" s="417">
        <v>10088</v>
      </c>
    </row>
    <row r="68" spans="1:7" s="295" customFormat="1" hidden="1">
      <c r="A68" s="293">
        <v>70005</v>
      </c>
      <c r="B68" s="296" t="str">
        <f t="shared" si="1"/>
        <v>CC.VM.00007-10088</v>
      </c>
      <c r="C68" s="413">
        <f>_xlfn.XLOOKUP(E68,macros!B:B,macros!L:L)</f>
        <v>0</v>
      </c>
      <c r="D68" s="293">
        <v>70005</v>
      </c>
      <c r="E68" s="417" t="s">
        <v>299</v>
      </c>
      <c r="F68" s="417">
        <v>10088</v>
      </c>
      <c r="G68" s="417">
        <v>10088</v>
      </c>
    </row>
    <row r="69" spans="1:7" s="295" customFormat="1" hidden="1">
      <c r="A69" s="293">
        <v>70005</v>
      </c>
      <c r="B69" s="296" t="str">
        <f t="shared" si="1"/>
        <v>CC.VM.00008-10088</v>
      </c>
      <c r="C69" s="413">
        <f>_xlfn.XLOOKUP(E69,macros!B:B,macros!L:L)</f>
        <v>0</v>
      </c>
      <c r="D69" s="293">
        <v>70005</v>
      </c>
      <c r="E69" s="417" t="s">
        <v>301</v>
      </c>
      <c r="F69" s="417">
        <v>10088</v>
      </c>
      <c r="G69" s="417">
        <v>10088</v>
      </c>
    </row>
    <row r="70" spans="1:7" s="295" customFormat="1" hidden="1">
      <c r="A70" s="293">
        <v>70005</v>
      </c>
      <c r="B70" s="296" t="str">
        <f t="shared" si="1"/>
        <v>CC.VM.00009-10088</v>
      </c>
      <c r="C70" s="413">
        <f>_xlfn.XLOOKUP(E70,macros!B:B,macros!L:L)</f>
        <v>0</v>
      </c>
      <c r="D70" s="293">
        <v>70005</v>
      </c>
      <c r="E70" s="417" t="s">
        <v>304</v>
      </c>
      <c r="F70" s="417">
        <v>10088</v>
      </c>
      <c r="G70" s="417">
        <v>10088</v>
      </c>
    </row>
    <row r="71" spans="1:7" s="295" customFormat="1" hidden="1">
      <c r="A71" s="293">
        <v>70005</v>
      </c>
      <c r="B71" s="296" t="str">
        <f t="shared" si="1"/>
        <v>CC.VM.00010-10088</v>
      </c>
      <c r="C71" s="413">
        <f>_xlfn.XLOOKUP(E71,macros!B:B,macros!L:L)</f>
        <v>0</v>
      </c>
      <c r="D71" s="293">
        <v>70005</v>
      </c>
      <c r="E71" s="417" t="s">
        <v>306</v>
      </c>
      <c r="F71" s="417">
        <v>10088</v>
      </c>
      <c r="G71" s="417">
        <v>10088</v>
      </c>
    </row>
    <row r="72" spans="1:7" s="295" customFormat="1" hidden="1">
      <c r="A72" s="293">
        <v>70005</v>
      </c>
      <c r="B72" s="296" t="str">
        <f t="shared" si="1"/>
        <v>CC.VM.00011-10088</v>
      </c>
      <c r="C72" s="413">
        <f>_xlfn.XLOOKUP(E72,macros!B:B,macros!L:L)</f>
        <v>0</v>
      </c>
      <c r="D72" s="293">
        <v>70005</v>
      </c>
      <c r="E72" s="417" t="s">
        <v>308</v>
      </c>
      <c r="F72" s="417">
        <v>10088</v>
      </c>
      <c r="G72" s="417" t="s">
        <v>541</v>
      </c>
    </row>
    <row r="73" spans="1:7" s="295" customFormat="1" hidden="1">
      <c r="A73" s="293">
        <v>70005</v>
      </c>
      <c r="B73" s="296" t="str">
        <f t="shared" si="1"/>
        <v>CC.VM.00012-10088</v>
      </c>
      <c r="C73" s="413">
        <f>_xlfn.XLOOKUP(E73,macros!B:B,macros!L:L)</f>
        <v>0</v>
      </c>
      <c r="D73" s="293">
        <v>70005</v>
      </c>
      <c r="E73" s="417" t="s">
        <v>310</v>
      </c>
      <c r="F73" s="417">
        <v>10088</v>
      </c>
      <c r="G73" s="417" t="s">
        <v>541</v>
      </c>
    </row>
    <row r="74" spans="1:7" s="295" customFormat="1" hidden="1">
      <c r="A74" s="293">
        <v>70005</v>
      </c>
      <c r="B74" s="296" t="str">
        <f t="shared" si="1"/>
        <v>CC.VM.00013-10088</v>
      </c>
      <c r="C74" s="413">
        <f>_xlfn.XLOOKUP(E74,macros!B:B,macros!L:L)</f>
        <v>0</v>
      </c>
      <c r="D74" s="293">
        <v>70005</v>
      </c>
      <c r="E74" s="417" t="s">
        <v>312</v>
      </c>
      <c r="F74" s="417">
        <v>10088</v>
      </c>
      <c r="G74" s="417" t="s">
        <v>541</v>
      </c>
    </row>
    <row r="75" spans="1:7" s="295" customFormat="1" hidden="1">
      <c r="A75" s="293">
        <v>70005</v>
      </c>
      <c r="B75" s="296" t="str">
        <f t="shared" si="1"/>
        <v>CC.VM.00014-10088</v>
      </c>
      <c r="C75" s="413">
        <f>_xlfn.XLOOKUP(E75,macros!B:B,macros!L:L)</f>
        <v>0</v>
      </c>
      <c r="D75" s="293">
        <v>70005</v>
      </c>
      <c r="E75" s="417" t="s">
        <v>314</v>
      </c>
      <c r="F75" s="417">
        <v>10088</v>
      </c>
      <c r="G75" s="417" t="s">
        <v>541</v>
      </c>
    </row>
    <row r="76" spans="1:7" s="295" customFormat="1" hidden="1">
      <c r="A76" s="293">
        <v>70005</v>
      </c>
      <c r="B76" s="296" t="str">
        <f t="shared" si="1"/>
        <v>CC.VM.00015-10088</v>
      </c>
      <c r="C76" s="413">
        <f>_xlfn.XLOOKUP(E76,macros!B:B,macros!L:L)</f>
        <v>0</v>
      </c>
      <c r="D76" s="293">
        <v>70005</v>
      </c>
      <c r="E76" s="417" t="s">
        <v>316</v>
      </c>
      <c r="F76" s="417">
        <v>10088</v>
      </c>
      <c r="G76" s="417" t="s">
        <v>541</v>
      </c>
    </row>
    <row r="77" spans="1:7" s="295" customFormat="1" hidden="1">
      <c r="A77" s="293">
        <v>70005</v>
      </c>
      <c r="B77" s="296" t="str">
        <f t="shared" si="1"/>
        <v>CC.VM.00016-10088</v>
      </c>
      <c r="C77" s="413">
        <f>_xlfn.XLOOKUP(E77,macros!B:B,macros!L:L)</f>
        <v>0</v>
      </c>
      <c r="D77" s="293">
        <v>70005</v>
      </c>
      <c r="E77" s="417" t="s">
        <v>318</v>
      </c>
      <c r="F77" s="417">
        <v>10088</v>
      </c>
      <c r="G77" s="417" t="s">
        <v>541</v>
      </c>
    </row>
    <row r="78" spans="1:7" s="295" customFormat="1" hidden="1">
      <c r="A78" s="293">
        <v>70005</v>
      </c>
      <c r="B78" s="296" t="str">
        <f t="shared" si="1"/>
        <v>CC.VM.00017-10088</v>
      </c>
      <c r="C78" s="413">
        <f>_xlfn.XLOOKUP(E78,macros!B:B,macros!L:L)</f>
        <v>0</v>
      </c>
      <c r="D78" s="293">
        <v>70005</v>
      </c>
      <c r="E78" s="417" t="s">
        <v>320</v>
      </c>
      <c r="F78" s="417">
        <v>10088</v>
      </c>
      <c r="G78" s="417" t="s">
        <v>541</v>
      </c>
    </row>
    <row r="79" spans="1:7" s="295" customFormat="1" hidden="1">
      <c r="A79" s="293">
        <v>70005</v>
      </c>
      <c r="B79" s="296" t="str">
        <f t="shared" si="1"/>
        <v>CC.VM.00018-10088</v>
      </c>
      <c r="C79" s="413">
        <f>_xlfn.XLOOKUP(E79,macros!B:B,macros!L:L)</f>
        <v>0</v>
      </c>
      <c r="D79" s="293">
        <v>70005</v>
      </c>
      <c r="E79" s="417" t="s">
        <v>322</v>
      </c>
      <c r="F79" s="417">
        <v>10088</v>
      </c>
      <c r="G79" s="417" t="s">
        <v>541</v>
      </c>
    </row>
    <row r="80" spans="1:7" s="295" customFormat="1" hidden="1">
      <c r="A80" s="293">
        <v>70005</v>
      </c>
      <c r="B80" s="296" t="str">
        <f t="shared" si="1"/>
        <v>CC.VM.00019-10088</v>
      </c>
      <c r="C80" s="413">
        <f>_xlfn.XLOOKUP(E80,macros!B:B,macros!L:L)</f>
        <v>0</v>
      </c>
      <c r="D80" s="293">
        <v>70005</v>
      </c>
      <c r="E80" s="417" t="s">
        <v>324</v>
      </c>
      <c r="F80" s="417">
        <v>10088</v>
      </c>
      <c r="G80" s="417" t="s">
        <v>541</v>
      </c>
    </row>
    <row r="81" spans="1:7" s="295" customFormat="1" hidden="1">
      <c r="A81" s="293">
        <v>70005</v>
      </c>
      <c r="B81" s="296" t="str">
        <f t="shared" si="1"/>
        <v>CC.VM.00020-10088</v>
      </c>
      <c r="C81" s="413">
        <f>_xlfn.XLOOKUP(E81,macros!B:B,macros!L:L)</f>
        <v>0</v>
      </c>
      <c r="D81" s="293">
        <v>70005</v>
      </c>
      <c r="E81" s="417" t="s">
        <v>326</v>
      </c>
      <c r="F81" s="417">
        <v>10088</v>
      </c>
      <c r="G81" s="417" t="s">
        <v>541</v>
      </c>
    </row>
    <row r="82" spans="1:7" s="295" customFormat="1" hidden="1">
      <c r="A82" s="293">
        <v>70005</v>
      </c>
      <c r="B82" s="296" t="str">
        <f t="shared" si="1"/>
        <v>CC.VM.00001-10089</v>
      </c>
      <c r="C82" s="413">
        <f>_xlfn.XLOOKUP(E82,macros!B:B,macros!M:M)</f>
        <v>0</v>
      </c>
      <c r="D82" s="293">
        <v>70005</v>
      </c>
      <c r="E82" s="417" t="s">
        <v>285</v>
      </c>
      <c r="F82" s="417">
        <v>10089</v>
      </c>
      <c r="G82" s="416">
        <v>10089</v>
      </c>
    </row>
    <row r="83" spans="1:7" s="295" customFormat="1" hidden="1">
      <c r="A83" s="293">
        <v>70005</v>
      </c>
      <c r="B83" s="296" t="str">
        <f t="shared" si="1"/>
        <v>CC.VM.00002-10089</v>
      </c>
      <c r="C83" s="413">
        <f>_xlfn.XLOOKUP(E83,macros!B:B,macros!M:M)</f>
        <v>0</v>
      </c>
      <c r="D83" s="293">
        <v>70005</v>
      </c>
      <c r="E83" s="417" t="s">
        <v>288</v>
      </c>
      <c r="F83" s="417">
        <v>10089</v>
      </c>
      <c r="G83" s="416">
        <v>10089</v>
      </c>
    </row>
    <row r="84" spans="1:7" s="295" customFormat="1" hidden="1">
      <c r="A84" s="293">
        <v>70005</v>
      </c>
      <c r="B84" s="296" t="str">
        <f t="shared" si="1"/>
        <v>CC.VM.00003-10089</v>
      </c>
      <c r="C84" s="413">
        <f>_xlfn.XLOOKUP(E84,macros!B:B,macros!M:M)</f>
        <v>0</v>
      </c>
      <c r="D84" s="293">
        <v>70005</v>
      </c>
      <c r="E84" s="417" t="s">
        <v>290</v>
      </c>
      <c r="F84" s="417">
        <v>10089</v>
      </c>
      <c r="G84" s="416">
        <v>10089</v>
      </c>
    </row>
    <row r="85" spans="1:7" s="295" customFormat="1" hidden="1">
      <c r="A85" s="293">
        <v>70005</v>
      </c>
      <c r="B85" s="296" t="str">
        <f t="shared" si="1"/>
        <v>CC.VM.00004-10089</v>
      </c>
      <c r="C85" s="413">
        <f>_xlfn.XLOOKUP(E85,macros!B:B,macros!M:M)</f>
        <v>0</v>
      </c>
      <c r="D85" s="293">
        <v>70005</v>
      </c>
      <c r="E85" s="417" t="s">
        <v>292</v>
      </c>
      <c r="F85" s="417">
        <v>10089</v>
      </c>
      <c r="G85" s="416">
        <v>10089</v>
      </c>
    </row>
    <row r="86" spans="1:7" s="295" customFormat="1" hidden="1">
      <c r="A86" s="293">
        <v>70005</v>
      </c>
      <c r="B86" s="296" t="str">
        <f t="shared" si="1"/>
        <v>CC.VM.00005-10089</v>
      </c>
      <c r="C86" s="413">
        <f>_xlfn.XLOOKUP(E86,macros!B:B,macros!M:M)</f>
        <v>0</v>
      </c>
      <c r="D86" s="293">
        <v>70005</v>
      </c>
      <c r="E86" s="417" t="s">
        <v>294</v>
      </c>
      <c r="F86" s="417">
        <v>10089</v>
      </c>
      <c r="G86" s="416">
        <v>10089</v>
      </c>
    </row>
    <row r="87" spans="1:7" s="295" customFormat="1" hidden="1">
      <c r="A87" s="293">
        <v>70005</v>
      </c>
      <c r="B87" s="296" t="str">
        <f t="shared" si="1"/>
        <v>CC.VM.00006-10089</v>
      </c>
      <c r="C87" s="413">
        <f>_xlfn.XLOOKUP(E87,macros!B:B,macros!M:M)</f>
        <v>0</v>
      </c>
      <c r="D87" s="293">
        <v>70005</v>
      </c>
      <c r="E87" s="417" t="s">
        <v>296</v>
      </c>
      <c r="F87" s="417">
        <v>10089</v>
      </c>
      <c r="G87" s="416">
        <v>10089</v>
      </c>
    </row>
    <row r="88" spans="1:7" s="295" customFormat="1" hidden="1">
      <c r="A88" s="293">
        <v>70005</v>
      </c>
      <c r="B88" s="296" t="str">
        <f t="shared" si="1"/>
        <v>CC.VM.00007-10089</v>
      </c>
      <c r="C88" s="413">
        <f>_xlfn.XLOOKUP(E88,macros!B:B,macros!M:M)</f>
        <v>0</v>
      </c>
      <c r="D88" s="293">
        <v>70005</v>
      </c>
      <c r="E88" s="417" t="s">
        <v>299</v>
      </c>
      <c r="F88" s="417">
        <v>10089</v>
      </c>
      <c r="G88" s="416">
        <v>10089</v>
      </c>
    </row>
    <row r="89" spans="1:7" s="295" customFormat="1" hidden="1">
      <c r="A89" s="293">
        <v>70005</v>
      </c>
      <c r="B89" s="296" t="str">
        <f t="shared" si="1"/>
        <v>CC.VM.00008-10089</v>
      </c>
      <c r="C89" s="413">
        <f>_xlfn.XLOOKUP(E89,macros!B:B,macros!M:M)</f>
        <v>0</v>
      </c>
      <c r="D89" s="293">
        <v>70005</v>
      </c>
      <c r="E89" s="417" t="s">
        <v>301</v>
      </c>
      <c r="F89" s="417">
        <v>10089</v>
      </c>
      <c r="G89" s="416">
        <v>10089</v>
      </c>
    </row>
    <row r="90" spans="1:7" s="295" customFormat="1" hidden="1">
      <c r="A90" s="293">
        <v>70005</v>
      </c>
      <c r="B90" s="296" t="str">
        <f t="shared" si="1"/>
        <v>CC.VM.00009-10089</v>
      </c>
      <c r="C90" s="413">
        <f>_xlfn.XLOOKUP(E90,macros!B:B,macros!M:M)</f>
        <v>0</v>
      </c>
      <c r="D90" s="293">
        <v>70005</v>
      </c>
      <c r="E90" s="417" t="s">
        <v>304</v>
      </c>
      <c r="F90" s="417">
        <v>10089</v>
      </c>
      <c r="G90" s="416">
        <v>10089</v>
      </c>
    </row>
    <row r="91" spans="1:7" s="295" customFormat="1" hidden="1">
      <c r="A91" s="293">
        <v>70005</v>
      </c>
      <c r="B91" s="296" t="str">
        <f t="shared" si="1"/>
        <v>CC.VM.00010-10089</v>
      </c>
      <c r="C91" s="413">
        <f>_xlfn.XLOOKUP(E91,macros!B:B,macros!M:M)</f>
        <v>0</v>
      </c>
      <c r="D91" s="293">
        <v>70005</v>
      </c>
      <c r="E91" s="417" t="s">
        <v>306</v>
      </c>
      <c r="F91" s="417">
        <v>10089</v>
      </c>
      <c r="G91" s="416">
        <v>10089</v>
      </c>
    </row>
    <row r="92" spans="1:7" s="295" customFormat="1" hidden="1">
      <c r="A92" s="293">
        <v>70005</v>
      </c>
      <c r="B92" s="296" t="str">
        <f t="shared" si="1"/>
        <v>CC.VM.00011-10089</v>
      </c>
      <c r="C92" s="413">
        <f>_xlfn.XLOOKUP(E92,macros!B:B,macros!M:M)</f>
        <v>0</v>
      </c>
      <c r="D92" s="293">
        <v>70005</v>
      </c>
      <c r="E92" s="417" t="s">
        <v>308</v>
      </c>
      <c r="F92" s="417">
        <v>10089</v>
      </c>
      <c r="G92" s="416" t="s">
        <v>542</v>
      </c>
    </row>
    <row r="93" spans="1:7" s="295" customFormat="1" hidden="1">
      <c r="A93" s="293">
        <v>70005</v>
      </c>
      <c r="B93" s="296" t="str">
        <f t="shared" si="1"/>
        <v>CC.VM.00012-10089</v>
      </c>
      <c r="C93" s="413">
        <f>_xlfn.XLOOKUP(E93,macros!B:B,macros!M:M)</f>
        <v>0</v>
      </c>
      <c r="D93" s="293">
        <v>70005</v>
      </c>
      <c r="E93" s="417" t="s">
        <v>310</v>
      </c>
      <c r="F93" s="417">
        <v>10089</v>
      </c>
      <c r="G93" s="416" t="s">
        <v>542</v>
      </c>
    </row>
    <row r="94" spans="1:7" s="295" customFormat="1" hidden="1">
      <c r="A94" s="293">
        <v>70005</v>
      </c>
      <c r="B94" s="296" t="str">
        <f t="shared" si="1"/>
        <v>CC.VM.00013-10089</v>
      </c>
      <c r="C94" s="413">
        <f>_xlfn.XLOOKUP(E94,macros!B:B,macros!M:M)</f>
        <v>0</v>
      </c>
      <c r="D94" s="293">
        <v>70005</v>
      </c>
      <c r="E94" s="417" t="s">
        <v>312</v>
      </c>
      <c r="F94" s="417">
        <v>10089</v>
      </c>
      <c r="G94" s="416" t="s">
        <v>542</v>
      </c>
    </row>
    <row r="95" spans="1:7" s="295" customFormat="1" hidden="1">
      <c r="A95" s="293">
        <v>70005</v>
      </c>
      <c r="B95" s="296" t="str">
        <f t="shared" si="1"/>
        <v>CC.VM.00014-10089</v>
      </c>
      <c r="C95" s="413">
        <f>_xlfn.XLOOKUP(E95,macros!B:B,macros!M:M)</f>
        <v>0</v>
      </c>
      <c r="D95" s="293">
        <v>70005</v>
      </c>
      <c r="E95" s="417" t="s">
        <v>314</v>
      </c>
      <c r="F95" s="417">
        <v>10089</v>
      </c>
      <c r="G95" s="416" t="s">
        <v>542</v>
      </c>
    </row>
    <row r="96" spans="1:7" s="295" customFormat="1" hidden="1">
      <c r="A96" s="293">
        <v>70005</v>
      </c>
      <c r="B96" s="296" t="str">
        <f t="shared" si="1"/>
        <v>CC.VM.00015-10089</v>
      </c>
      <c r="C96" s="413">
        <f>_xlfn.XLOOKUP(E96,macros!B:B,macros!M:M)</f>
        <v>0</v>
      </c>
      <c r="D96" s="293">
        <v>70005</v>
      </c>
      <c r="E96" s="417" t="s">
        <v>316</v>
      </c>
      <c r="F96" s="417">
        <v>10089</v>
      </c>
      <c r="G96" s="416" t="s">
        <v>542</v>
      </c>
    </row>
    <row r="97" spans="1:7" s="295" customFormat="1" hidden="1">
      <c r="A97" s="293">
        <v>70005</v>
      </c>
      <c r="B97" s="296" t="str">
        <f t="shared" si="1"/>
        <v>CC.VM.00016-10089</v>
      </c>
      <c r="C97" s="413">
        <f>_xlfn.XLOOKUP(E97,macros!B:B,macros!M:M)</f>
        <v>0</v>
      </c>
      <c r="D97" s="293">
        <v>70005</v>
      </c>
      <c r="E97" s="417" t="s">
        <v>318</v>
      </c>
      <c r="F97" s="417">
        <v>10089</v>
      </c>
      <c r="G97" s="416" t="s">
        <v>542</v>
      </c>
    </row>
    <row r="98" spans="1:7" s="295" customFormat="1" hidden="1">
      <c r="A98" s="293">
        <v>70005</v>
      </c>
      <c r="B98" s="296" t="str">
        <f t="shared" si="1"/>
        <v>CC.VM.00017-10089</v>
      </c>
      <c r="C98" s="413">
        <f>_xlfn.XLOOKUP(E98,macros!B:B,macros!M:M)</f>
        <v>0</v>
      </c>
      <c r="D98" s="293">
        <v>70005</v>
      </c>
      <c r="E98" s="417" t="s">
        <v>320</v>
      </c>
      <c r="F98" s="417">
        <v>10089</v>
      </c>
      <c r="G98" s="416" t="s">
        <v>542</v>
      </c>
    </row>
    <row r="99" spans="1:7" s="295" customFormat="1" hidden="1">
      <c r="A99" s="293">
        <v>70005</v>
      </c>
      <c r="B99" s="296" t="str">
        <f t="shared" si="1"/>
        <v>CC.VM.00018-10089</v>
      </c>
      <c r="C99" s="413">
        <f>_xlfn.XLOOKUP(E99,macros!B:B,macros!M:M)</f>
        <v>0</v>
      </c>
      <c r="D99" s="293">
        <v>70005</v>
      </c>
      <c r="E99" s="417" t="s">
        <v>322</v>
      </c>
      <c r="F99" s="417">
        <v>10089</v>
      </c>
      <c r="G99" s="416" t="s">
        <v>542</v>
      </c>
    </row>
    <row r="100" spans="1:7" s="295" customFormat="1" hidden="1">
      <c r="A100" s="293">
        <v>70005</v>
      </c>
      <c r="B100" s="296" t="str">
        <f t="shared" si="1"/>
        <v>CC.VM.00019-10089</v>
      </c>
      <c r="C100" s="413">
        <f>_xlfn.XLOOKUP(E100,macros!B:B,macros!M:M)</f>
        <v>0</v>
      </c>
      <c r="D100" s="293">
        <v>70005</v>
      </c>
      <c r="E100" s="417" t="s">
        <v>324</v>
      </c>
      <c r="F100" s="417">
        <v>10089</v>
      </c>
      <c r="G100" s="416" t="s">
        <v>542</v>
      </c>
    </row>
    <row r="101" spans="1:7" s="295" customFormat="1" hidden="1">
      <c r="A101" s="293">
        <v>70005</v>
      </c>
      <c r="B101" s="296" t="str">
        <f t="shared" si="1"/>
        <v>CC.VM.00020-10089</v>
      </c>
      <c r="C101" s="413">
        <f>_xlfn.XLOOKUP(E101,macros!B:B,macros!M:M)</f>
        <v>0</v>
      </c>
      <c r="D101" s="293">
        <v>70005</v>
      </c>
      <c r="E101" s="417" t="s">
        <v>326</v>
      </c>
      <c r="F101" s="417">
        <v>10089</v>
      </c>
      <c r="G101" s="416" t="s">
        <v>542</v>
      </c>
    </row>
    <row r="102" spans="1:7" s="295" customFormat="1" hidden="1">
      <c r="A102" s="293">
        <v>70005</v>
      </c>
      <c r="B102" s="296" t="str">
        <f t="shared" si="1"/>
        <v>CC.VM.00001-10090</v>
      </c>
      <c r="C102" s="413">
        <f>_xlfn.XLOOKUP(E102,macros!B:B,macros!N:N)</f>
        <v>0</v>
      </c>
      <c r="D102" s="293">
        <v>70005</v>
      </c>
      <c r="E102" s="417" t="s">
        <v>285</v>
      </c>
      <c r="F102" s="417">
        <v>10090</v>
      </c>
      <c r="G102" s="416">
        <v>10090</v>
      </c>
    </row>
    <row r="103" spans="1:7" s="295" customFormat="1" hidden="1">
      <c r="A103" s="293">
        <v>70005</v>
      </c>
      <c r="B103" s="296" t="str">
        <f t="shared" si="1"/>
        <v>CC.VM.00002-10090</v>
      </c>
      <c r="C103" s="413">
        <f>_xlfn.XLOOKUP(E103,macros!B:B,macros!N:N)</f>
        <v>0</v>
      </c>
      <c r="D103" s="293">
        <v>70005</v>
      </c>
      <c r="E103" s="417" t="s">
        <v>288</v>
      </c>
      <c r="F103" s="417">
        <v>10090</v>
      </c>
      <c r="G103" s="416">
        <v>10090</v>
      </c>
    </row>
    <row r="104" spans="1:7" s="295" customFormat="1" hidden="1">
      <c r="A104" s="293">
        <v>70005</v>
      </c>
      <c r="B104" s="296" t="str">
        <f t="shared" si="1"/>
        <v>CC.VM.00003-10090</v>
      </c>
      <c r="C104" s="413">
        <f>_xlfn.XLOOKUP(E104,macros!B:B,macros!N:N)</f>
        <v>0</v>
      </c>
      <c r="D104" s="293">
        <v>70005</v>
      </c>
      <c r="E104" s="417" t="s">
        <v>290</v>
      </c>
      <c r="F104" s="417">
        <v>10090</v>
      </c>
      <c r="G104" s="416">
        <v>10090</v>
      </c>
    </row>
    <row r="105" spans="1:7" s="295" customFormat="1" hidden="1">
      <c r="A105" s="293">
        <v>70005</v>
      </c>
      <c r="B105" s="296" t="str">
        <f t="shared" si="1"/>
        <v>CC.VM.00004-10090</v>
      </c>
      <c r="C105" s="413">
        <f>_xlfn.XLOOKUP(E105,macros!B:B,macros!N:N)</f>
        <v>0</v>
      </c>
      <c r="D105" s="293">
        <v>70005</v>
      </c>
      <c r="E105" s="417" t="s">
        <v>292</v>
      </c>
      <c r="F105" s="417">
        <v>10090</v>
      </c>
      <c r="G105" s="416">
        <v>10090</v>
      </c>
    </row>
    <row r="106" spans="1:7" s="295" customFormat="1" hidden="1">
      <c r="A106" s="293">
        <v>70005</v>
      </c>
      <c r="B106" s="296" t="str">
        <f t="shared" si="1"/>
        <v>CC.VM.00005-10090</v>
      </c>
      <c r="C106" s="413">
        <f>_xlfn.XLOOKUP(E106,macros!B:B,macros!N:N)</f>
        <v>0</v>
      </c>
      <c r="D106" s="293">
        <v>70005</v>
      </c>
      <c r="E106" s="417" t="s">
        <v>294</v>
      </c>
      <c r="F106" s="417">
        <v>10090</v>
      </c>
      <c r="G106" s="416">
        <v>10090</v>
      </c>
    </row>
    <row r="107" spans="1:7" s="295" customFormat="1" hidden="1">
      <c r="A107" s="293">
        <v>70005</v>
      </c>
      <c r="B107" s="296" t="str">
        <f t="shared" si="1"/>
        <v>CC.VM.00006-10090</v>
      </c>
      <c r="C107" s="413">
        <f>_xlfn.XLOOKUP(E107,macros!B:B,macros!N:N)</f>
        <v>0</v>
      </c>
      <c r="D107" s="293">
        <v>70005</v>
      </c>
      <c r="E107" s="417" t="s">
        <v>296</v>
      </c>
      <c r="F107" s="417">
        <v>10090</v>
      </c>
      <c r="G107" s="416">
        <v>10090</v>
      </c>
    </row>
    <row r="108" spans="1:7" s="295" customFormat="1" hidden="1">
      <c r="A108" s="293">
        <v>70005</v>
      </c>
      <c r="B108" s="296" t="str">
        <f t="shared" si="1"/>
        <v>CC.VM.00007-10090</v>
      </c>
      <c r="C108" s="413">
        <f>_xlfn.XLOOKUP(E108,macros!B:B,macros!N:N)</f>
        <v>0</v>
      </c>
      <c r="D108" s="293">
        <v>70005</v>
      </c>
      <c r="E108" s="417" t="s">
        <v>299</v>
      </c>
      <c r="F108" s="417">
        <v>10090</v>
      </c>
      <c r="G108" s="416">
        <v>10090</v>
      </c>
    </row>
    <row r="109" spans="1:7" s="295" customFormat="1" hidden="1">
      <c r="A109" s="293">
        <v>70005</v>
      </c>
      <c r="B109" s="296" t="str">
        <f t="shared" si="1"/>
        <v>CC.VM.00008-10090</v>
      </c>
      <c r="C109" s="413">
        <f>_xlfn.XLOOKUP(E109,macros!B:B,macros!N:N)</f>
        <v>0</v>
      </c>
      <c r="D109" s="293">
        <v>70005</v>
      </c>
      <c r="E109" s="417" t="s">
        <v>301</v>
      </c>
      <c r="F109" s="417">
        <v>10090</v>
      </c>
      <c r="G109" s="416">
        <v>10090</v>
      </c>
    </row>
    <row r="110" spans="1:7" s="295" customFormat="1" hidden="1">
      <c r="A110" s="293">
        <v>70005</v>
      </c>
      <c r="B110" s="296" t="str">
        <f t="shared" si="1"/>
        <v>CC.VM.00009-10090</v>
      </c>
      <c r="C110" s="413">
        <f>_xlfn.XLOOKUP(E110,macros!B:B,macros!N:N)</f>
        <v>0</v>
      </c>
      <c r="D110" s="293">
        <v>70005</v>
      </c>
      <c r="E110" s="417" t="s">
        <v>304</v>
      </c>
      <c r="F110" s="417">
        <v>10090</v>
      </c>
      <c r="G110" s="416">
        <v>10090</v>
      </c>
    </row>
    <row r="111" spans="1:7" s="295" customFormat="1" hidden="1">
      <c r="A111" s="293">
        <v>70005</v>
      </c>
      <c r="B111" s="296" t="str">
        <f t="shared" si="1"/>
        <v>CC.VM.00010-10090</v>
      </c>
      <c r="C111" s="413">
        <f>_xlfn.XLOOKUP(E111,macros!B:B,macros!N:N)</f>
        <v>0</v>
      </c>
      <c r="D111" s="293">
        <v>70005</v>
      </c>
      <c r="E111" s="417" t="s">
        <v>306</v>
      </c>
      <c r="F111" s="417">
        <v>10090</v>
      </c>
      <c r="G111" s="416">
        <v>10090</v>
      </c>
    </row>
    <row r="112" spans="1:7" s="295" customFormat="1" hidden="1">
      <c r="A112" s="293">
        <v>70005</v>
      </c>
      <c r="B112" s="296" t="str">
        <f t="shared" si="1"/>
        <v>CC.VM.00011-10090</v>
      </c>
      <c r="C112" s="413">
        <f>_xlfn.XLOOKUP(E112,macros!B:B,macros!N:N)</f>
        <v>0</v>
      </c>
      <c r="D112" s="293">
        <v>70005</v>
      </c>
      <c r="E112" s="417" t="s">
        <v>308</v>
      </c>
      <c r="F112" s="417">
        <v>10090</v>
      </c>
      <c r="G112" s="416" t="s">
        <v>543</v>
      </c>
    </row>
    <row r="113" spans="1:7" s="295" customFormat="1" hidden="1">
      <c r="A113" s="293">
        <v>70005</v>
      </c>
      <c r="B113" s="296" t="str">
        <f t="shared" si="1"/>
        <v>CC.VM.00012-10090</v>
      </c>
      <c r="C113" s="413">
        <f>_xlfn.XLOOKUP(E113,macros!B:B,macros!N:N)</f>
        <v>0</v>
      </c>
      <c r="D113" s="293">
        <v>70005</v>
      </c>
      <c r="E113" s="417" t="s">
        <v>310</v>
      </c>
      <c r="F113" s="417">
        <v>10090</v>
      </c>
      <c r="G113" s="416" t="s">
        <v>543</v>
      </c>
    </row>
    <row r="114" spans="1:7" s="295" customFormat="1" hidden="1">
      <c r="A114" s="293">
        <v>70005</v>
      </c>
      <c r="B114" s="296" t="str">
        <f t="shared" si="1"/>
        <v>CC.VM.00013-10090</v>
      </c>
      <c r="C114" s="413">
        <f>_xlfn.XLOOKUP(E114,macros!B:B,macros!N:N)</f>
        <v>0</v>
      </c>
      <c r="D114" s="293">
        <v>70005</v>
      </c>
      <c r="E114" s="417" t="s">
        <v>312</v>
      </c>
      <c r="F114" s="417">
        <v>10090</v>
      </c>
      <c r="G114" s="416" t="s">
        <v>543</v>
      </c>
    </row>
    <row r="115" spans="1:7" s="295" customFormat="1" hidden="1">
      <c r="A115" s="293">
        <v>70005</v>
      </c>
      <c r="B115" s="296" t="str">
        <f t="shared" si="1"/>
        <v>CC.VM.00014-10090</v>
      </c>
      <c r="C115" s="413">
        <f>_xlfn.XLOOKUP(E115,macros!B:B,macros!N:N)</f>
        <v>0</v>
      </c>
      <c r="D115" s="293">
        <v>70005</v>
      </c>
      <c r="E115" s="417" t="s">
        <v>314</v>
      </c>
      <c r="F115" s="417">
        <v>10090</v>
      </c>
      <c r="G115" s="416" t="s">
        <v>543</v>
      </c>
    </row>
    <row r="116" spans="1:7" s="295" customFormat="1" hidden="1">
      <c r="A116" s="293">
        <v>70005</v>
      </c>
      <c r="B116" s="296" t="str">
        <f t="shared" si="1"/>
        <v>CC.VM.00015-10090</v>
      </c>
      <c r="C116" s="413">
        <f>_xlfn.XLOOKUP(E116,macros!B:B,macros!N:N)</f>
        <v>0</v>
      </c>
      <c r="D116" s="293">
        <v>70005</v>
      </c>
      <c r="E116" s="417" t="s">
        <v>316</v>
      </c>
      <c r="F116" s="417">
        <v>10090</v>
      </c>
      <c r="G116" s="416" t="s">
        <v>543</v>
      </c>
    </row>
    <row r="117" spans="1:7" s="295" customFormat="1" hidden="1">
      <c r="A117" s="293">
        <v>70005</v>
      </c>
      <c r="B117" s="296" t="str">
        <f t="shared" si="1"/>
        <v>CC.VM.00016-10090</v>
      </c>
      <c r="C117" s="413">
        <f>_xlfn.XLOOKUP(E117,macros!B:B,macros!N:N)</f>
        <v>0</v>
      </c>
      <c r="D117" s="293">
        <v>70005</v>
      </c>
      <c r="E117" s="417" t="s">
        <v>318</v>
      </c>
      <c r="F117" s="417">
        <v>10090</v>
      </c>
      <c r="G117" s="416" t="s">
        <v>543</v>
      </c>
    </row>
    <row r="118" spans="1:7" s="295" customFormat="1" hidden="1">
      <c r="A118" s="293">
        <v>70005</v>
      </c>
      <c r="B118" s="296" t="str">
        <f t="shared" si="1"/>
        <v>CC.VM.00017-10090</v>
      </c>
      <c r="C118" s="413">
        <f>_xlfn.XLOOKUP(E118,macros!B:B,macros!N:N)</f>
        <v>0</v>
      </c>
      <c r="D118" s="293">
        <v>70005</v>
      </c>
      <c r="E118" s="417" t="s">
        <v>320</v>
      </c>
      <c r="F118" s="417">
        <v>10090</v>
      </c>
      <c r="G118" s="416" t="s">
        <v>543</v>
      </c>
    </row>
    <row r="119" spans="1:7" s="295" customFormat="1" hidden="1">
      <c r="A119" s="293">
        <v>70005</v>
      </c>
      <c r="B119" s="296" t="str">
        <f t="shared" si="1"/>
        <v>CC.VM.00018-10090</v>
      </c>
      <c r="C119" s="413">
        <f>_xlfn.XLOOKUP(E119,macros!B:B,macros!N:N)</f>
        <v>0</v>
      </c>
      <c r="D119" s="293">
        <v>70005</v>
      </c>
      <c r="E119" s="417" t="s">
        <v>322</v>
      </c>
      <c r="F119" s="417">
        <v>10090</v>
      </c>
      <c r="G119" s="416" t="s">
        <v>543</v>
      </c>
    </row>
    <row r="120" spans="1:7" s="295" customFormat="1" hidden="1">
      <c r="A120" s="293">
        <v>70005</v>
      </c>
      <c r="B120" s="296" t="str">
        <f t="shared" si="1"/>
        <v>CC.VM.00019-10090</v>
      </c>
      <c r="C120" s="413">
        <f>_xlfn.XLOOKUP(E120,macros!B:B,macros!N:N)</f>
        <v>0</v>
      </c>
      <c r="D120" s="293">
        <v>70005</v>
      </c>
      <c r="E120" s="417" t="s">
        <v>324</v>
      </c>
      <c r="F120" s="417">
        <v>10090</v>
      </c>
      <c r="G120" s="416" t="s">
        <v>543</v>
      </c>
    </row>
    <row r="121" spans="1:7" s="295" customFormat="1" hidden="1">
      <c r="A121" s="293">
        <v>70005</v>
      </c>
      <c r="B121" s="296" t="str">
        <f t="shared" si="1"/>
        <v>CC.VM.00020-10090</v>
      </c>
      <c r="C121" s="413">
        <f>_xlfn.XLOOKUP(E121,macros!B:B,macros!N:N)</f>
        <v>0</v>
      </c>
      <c r="D121" s="293">
        <v>70005</v>
      </c>
      <c r="E121" s="417" t="s">
        <v>326</v>
      </c>
      <c r="F121" s="417">
        <v>10090</v>
      </c>
      <c r="G121" s="416" t="s">
        <v>543</v>
      </c>
    </row>
    <row r="122" spans="1:7" s="295" customFormat="1" hidden="1">
      <c r="A122" s="293">
        <v>70005</v>
      </c>
      <c r="B122" s="296" t="str">
        <f t="shared" si="1"/>
        <v>CC.VM.00001-10091</v>
      </c>
      <c r="C122" s="413">
        <f>_xlfn.XLOOKUP(E122,macros!B:B,macros!O:O)</f>
        <v>0</v>
      </c>
      <c r="D122" s="293">
        <v>70005</v>
      </c>
      <c r="E122" s="417" t="s">
        <v>285</v>
      </c>
      <c r="F122" s="417">
        <v>10091</v>
      </c>
      <c r="G122" s="416">
        <v>10091</v>
      </c>
    </row>
    <row r="123" spans="1:7" s="295" customFormat="1" hidden="1">
      <c r="A123" s="293">
        <v>70005</v>
      </c>
      <c r="B123" s="296" t="str">
        <f t="shared" si="1"/>
        <v>CC.VM.00002-10091</v>
      </c>
      <c r="C123" s="413">
        <f>_xlfn.XLOOKUP(E123,macros!B:B,macros!O:O)</f>
        <v>0</v>
      </c>
      <c r="D123" s="293">
        <v>70005</v>
      </c>
      <c r="E123" s="417" t="s">
        <v>288</v>
      </c>
      <c r="F123" s="417">
        <v>10091</v>
      </c>
      <c r="G123" s="416">
        <v>10091</v>
      </c>
    </row>
    <row r="124" spans="1:7" s="295" customFormat="1" hidden="1">
      <c r="A124" s="293">
        <v>70005</v>
      </c>
      <c r="B124" s="296" t="str">
        <f t="shared" si="1"/>
        <v>CC.VM.00003-10091</v>
      </c>
      <c r="C124" s="413">
        <f>_xlfn.XLOOKUP(E124,macros!B:B,macros!O:O)</f>
        <v>0</v>
      </c>
      <c r="D124" s="293">
        <v>70005</v>
      </c>
      <c r="E124" s="417" t="s">
        <v>290</v>
      </c>
      <c r="F124" s="417">
        <v>10091</v>
      </c>
      <c r="G124" s="416">
        <v>10091</v>
      </c>
    </row>
    <row r="125" spans="1:7" s="295" customFormat="1" hidden="1">
      <c r="A125" s="293">
        <v>70005</v>
      </c>
      <c r="B125" s="296" t="str">
        <f t="shared" si="1"/>
        <v>CC.VM.00004-10091</v>
      </c>
      <c r="C125" s="413">
        <f>_xlfn.XLOOKUP(E125,macros!B:B,macros!O:O)</f>
        <v>0</v>
      </c>
      <c r="D125" s="293">
        <v>70005</v>
      </c>
      <c r="E125" s="417" t="s">
        <v>292</v>
      </c>
      <c r="F125" s="417">
        <v>10091</v>
      </c>
      <c r="G125" s="416">
        <v>10091</v>
      </c>
    </row>
    <row r="126" spans="1:7" s="295" customFormat="1" hidden="1">
      <c r="A126" s="293">
        <v>70005</v>
      </c>
      <c r="B126" s="296" t="str">
        <f t="shared" si="1"/>
        <v>CC.VM.00005-10091</v>
      </c>
      <c r="C126" s="413">
        <f>_xlfn.XLOOKUP(E126,macros!B:B,macros!O:O)</f>
        <v>0</v>
      </c>
      <c r="D126" s="293">
        <v>70005</v>
      </c>
      <c r="E126" s="417" t="s">
        <v>294</v>
      </c>
      <c r="F126" s="417">
        <v>10091</v>
      </c>
      <c r="G126" s="416">
        <v>10091</v>
      </c>
    </row>
    <row r="127" spans="1:7" s="295" customFormat="1" hidden="1">
      <c r="A127" s="293">
        <v>70005</v>
      </c>
      <c r="B127" s="296" t="str">
        <f t="shared" si="1"/>
        <v>CC.VM.00006-10091</v>
      </c>
      <c r="C127" s="413">
        <f>_xlfn.XLOOKUP(E127,macros!B:B,macros!O:O)</f>
        <v>0</v>
      </c>
      <c r="D127" s="293">
        <v>70005</v>
      </c>
      <c r="E127" s="417" t="s">
        <v>296</v>
      </c>
      <c r="F127" s="417">
        <v>10091</v>
      </c>
      <c r="G127" s="416">
        <v>10091</v>
      </c>
    </row>
    <row r="128" spans="1:7" s="295" customFormat="1" hidden="1">
      <c r="A128" s="293">
        <v>70005</v>
      </c>
      <c r="B128" s="296" t="str">
        <f t="shared" si="1"/>
        <v>CC.VM.00007-10091</v>
      </c>
      <c r="C128" s="413">
        <f>_xlfn.XLOOKUP(E128,macros!B:B,macros!O:O)</f>
        <v>0</v>
      </c>
      <c r="D128" s="293">
        <v>70005</v>
      </c>
      <c r="E128" s="417" t="s">
        <v>299</v>
      </c>
      <c r="F128" s="417">
        <v>10091</v>
      </c>
      <c r="G128" s="416">
        <v>10091</v>
      </c>
    </row>
    <row r="129" spans="1:7" s="295" customFormat="1" hidden="1">
      <c r="A129" s="293">
        <v>70005</v>
      </c>
      <c r="B129" s="296" t="str">
        <f t="shared" si="1"/>
        <v>CC.VM.00008-10091</v>
      </c>
      <c r="C129" s="413">
        <f>_xlfn.XLOOKUP(E129,macros!B:B,macros!O:O)</f>
        <v>0</v>
      </c>
      <c r="D129" s="293">
        <v>70005</v>
      </c>
      <c r="E129" s="417" t="s">
        <v>301</v>
      </c>
      <c r="F129" s="417">
        <v>10091</v>
      </c>
      <c r="G129" s="416">
        <v>10091</v>
      </c>
    </row>
    <row r="130" spans="1:7" s="295" customFormat="1" hidden="1">
      <c r="A130" s="293">
        <v>70005</v>
      </c>
      <c r="B130" s="296" t="str">
        <f t="shared" si="1"/>
        <v>CC.VM.00009-10091</v>
      </c>
      <c r="C130" s="413">
        <f>_xlfn.XLOOKUP(E130,macros!B:B,macros!O:O)</f>
        <v>0</v>
      </c>
      <c r="D130" s="293">
        <v>70005</v>
      </c>
      <c r="E130" s="417" t="s">
        <v>304</v>
      </c>
      <c r="F130" s="417">
        <v>10091</v>
      </c>
      <c r="G130" s="416">
        <v>10091</v>
      </c>
    </row>
    <row r="131" spans="1:7" s="295" customFormat="1" hidden="1">
      <c r="A131" s="293">
        <v>70005</v>
      </c>
      <c r="B131" s="296" t="str">
        <f t="shared" ref="B131:B174" si="2">E131&amp;"-"&amp;F131</f>
        <v>CC.VM.00010-10091</v>
      </c>
      <c r="C131" s="413">
        <f>_xlfn.XLOOKUP(E131,macros!B:B,macros!O:O)</f>
        <v>0</v>
      </c>
      <c r="D131" s="293">
        <v>70005</v>
      </c>
      <c r="E131" s="417" t="s">
        <v>306</v>
      </c>
      <c r="F131" s="417">
        <v>10091</v>
      </c>
      <c r="G131" s="416">
        <v>10091</v>
      </c>
    </row>
    <row r="132" spans="1:7" s="295" customFormat="1" hidden="1">
      <c r="A132" s="293">
        <v>70005</v>
      </c>
      <c r="B132" s="296" t="str">
        <f t="shared" si="2"/>
        <v>CC.VM.00011-10091</v>
      </c>
      <c r="C132" s="413">
        <f>_xlfn.XLOOKUP(E132,macros!B:B,macros!O:O)</f>
        <v>0</v>
      </c>
      <c r="D132" s="293">
        <v>70005</v>
      </c>
      <c r="E132" s="417" t="s">
        <v>308</v>
      </c>
      <c r="F132" s="417">
        <v>10091</v>
      </c>
      <c r="G132" s="416" t="s">
        <v>544</v>
      </c>
    </row>
    <row r="133" spans="1:7" s="295" customFormat="1" hidden="1">
      <c r="A133" s="293">
        <v>70005</v>
      </c>
      <c r="B133" s="296" t="str">
        <f t="shared" si="2"/>
        <v>CC.VM.00012-10091</v>
      </c>
      <c r="C133" s="413">
        <f>_xlfn.XLOOKUP(E133,macros!B:B,macros!O:O)</f>
        <v>0</v>
      </c>
      <c r="D133" s="293">
        <v>70005</v>
      </c>
      <c r="E133" s="417" t="s">
        <v>310</v>
      </c>
      <c r="F133" s="417">
        <v>10091</v>
      </c>
      <c r="G133" s="416" t="s">
        <v>544</v>
      </c>
    </row>
    <row r="134" spans="1:7" s="295" customFormat="1" hidden="1">
      <c r="A134" s="293">
        <v>70005</v>
      </c>
      <c r="B134" s="296" t="str">
        <f t="shared" si="2"/>
        <v>CC.VM.00013-10091</v>
      </c>
      <c r="C134" s="413">
        <f>_xlfn.XLOOKUP(E134,macros!B:B,macros!O:O)</f>
        <v>0</v>
      </c>
      <c r="D134" s="293">
        <v>70005</v>
      </c>
      <c r="E134" s="417" t="s">
        <v>312</v>
      </c>
      <c r="F134" s="417">
        <v>10091</v>
      </c>
      <c r="G134" s="416" t="s">
        <v>544</v>
      </c>
    </row>
    <row r="135" spans="1:7" s="295" customFormat="1" hidden="1">
      <c r="A135" s="293">
        <v>70005</v>
      </c>
      <c r="B135" s="296" t="str">
        <f t="shared" si="2"/>
        <v>CC.VM.00014-10091</v>
      </c>
      <c r="C135" s="413">
        <f>_xlfn.XLOOKUP(E135,macros!B:B,macros!O:O)</f>
        <v>0</v>
      </c>
      <c r="D135" s="293">
        <v>70005</v>
      </c>
      <c r="E135" s="417" t="s">
        <v>314</v>
      </c>
      <c r="F135" s="417">
        <v>10091</v>
      </c>
      <c r="G135" s="416" t="s">
        <v>544</v>
      </c>
    </row>
    <row r="136" spans="1:7" s="295" customFormat="1" hidden="1">
      <c r="A136" s="293">
        <v>70005</v>
      </c>
      <c r="B136" s="296" t="str">
        <f t="shared" si="2"/>
        <v>CC.VM.00015-10091</v>
      </c>
      <c r="C136" s="413">
        <f>_xlfn.XLOOKUP(E136,macros!B:B,macros!O:O)</f>
        <v>0</v>
      </c>
      <c r="D136" s="293">
        <v>70005</v>
      </c>
      <c r="E136" s="417" t="s">
        <v>316</v>
      </c>
      <c r="F136" s="417">
        <v>10091</v>
      </c>
      <c r="G136" s="416" t="s">
        <v>544</v>
      </c>
    </row>
    <row r="137" spans="1:7" s="295" customFormat="1" hidden="1">
      <c r="A137" s="293">
        <v>70005</v>
      </c>
      <c r="B137" s="296" t="str">
        <f t="shared" si="2"/>
        <v>CC.VM.00016-10091</v>
      </c>
      <c r="C137" s="413">
        <f>_xlfn.XLOOKUP(E137,macros!B:B,macros!O:O)</f>
        <v>0</v>
      </c>
      <c r="D137" s="293">
        <v>70005</v>
      </c>
      <c r="E137" s="417" t="s">
        <v>318</v>
      </c>
      <c r="F137" s="417">
        <v>10091</v>
      </c>
      <c r="G137" s="416" t="s">
        <v>544</v>
      </c>
    </row>
    <row r="138" spans="1:7" s="295" customFormat="1" hidden="1">
      <c r="A138" s="293">
        <v>70005</v>
      </c>
      <c r="B138" s="296" t="str">
        <f t="shared" si="2"/>
        <v>CC.VM.00017-10091</v>
      </c>
      <c r="C138" s="413">
        <f>_xlfn.XLOOKUP(E138,macros!B:B,macros!O:O)</f>
        <v>0</v>
      </c>
      <c r="D138" s="293">
        <v>70005</v>
      </c>
      <c r="E138" s="417" t="s">
        <v>320</v>
      </c>
      <c r="F138" s="417">
        <v>10091</v>
      </c>
      <c r="G138" s="416" t="s">
        <v>544</v>
      </c>
    </row>
    <row r="139" spans="1:7" s="295" customFormat="1" hidden="1">
      <c r="A139" s="293">
        <v>70005</v>
      </c>
      <c r="B139" s="296" t="str">
        <f t="shared" si="2"/>
        <v>CC.VM.00018-10091</v>
      </c>
      <c r="C139" s="413">
        <f>_xlfn.XLOOKUP(E139,macros!B:B,macros!O:O)</f>
        <v>0</v>
      </c>
      <c r="D139" s="293">
        <v>70005</v>
      </c>
      <c r="E139" s="417" t="s">
        <v>322</v>
      </c>
      <c r="F139" s="417">
        <v>10091</v>
      </c>
      <c r="G139" s="416" t="s">
        <v>544</v>
      </c>
    </row>
    <row r="140" spans="1:7" s="295" customFormat="1" hidden="1">
      <c r="A140" s="293">
        <v>70005</v>
      </c>
      <c r="B140" s="296" t="str">
        <f t="shared" si="2"/>
        <v>CC.VM.00019-10091</v>
      </c>
      <c r="C140" s="413">
        <f>_xlfn.XLOOKUP(E140,macros!B:B,macros!O:O)</f>
        <v>0</v>
      </c>
      <c r="D140" s="293">
        <v>70005</v>
      </c>
      <c r="E140" s="417" t="s">
        <v>324</v>
      </c>
      <c r="F140" s="417">
        <v>10091</v>
      </c>
      <c r="G140" s="416" t="s">
        <v>544</v>
      </c>
    </row>
    <row r="141" spans="1:7" s="295" customFormat="1" hidden="1">
      <c r="A141" s="293">
        <v>70005</v>
      </c>
      <c r="B141" s="296" t="str">
        <f t="shared" si="2"/>
        <v>CC.VM.00020-10091</v>
      </c>
      <c r="C141" s="413">
        <f>_xlfn.XLOOKUP(E141,macros!B:B,macros!O:O)</f>
        <v>0</v>
      </c>
      <c r="D141" s="293">
        <v>70005</v>
      </c>
      <c r="E141" s="417" t="s">
        <v>326</v>
      </c>
      <c r="F141" s="417">
        <v>10091</v>
      </c>
      <c r="G141" s="416" t="s">
        <v>544</v>
      </c>
    </row>
    <row r="142" spans="1:7" s="295" customFormat="1">
      <c r="A142" s="293">
        <v>70005</v>
      </c>
      <c r="B142" s="296" t="str">
        <f t="shared" si="2"/>
        <v>CC.VM.00001-10092</v>
      </c>
      <c r="C142" s="413" t="e">
        <f>_xlfn.XLOOKUP(E142,macros!B:B,macros!#REF!)</f>
        <v>#REF!</v>
      </c>
      <c r="D142" s="293">
        <v>70005</v>
      </c>
      <c r="E142" s="417" t="s">
        <v>285</v>
      </c>
      <c r="F142" s="417">
        <v>10092</v>
      </c>
      <c r="G142" s="416">
        <v>10092</v>
      </c>
    </row>
    <row r="143" spans="1:7" s="295" customFormat="1">
      <c r="A143" s="293">
        <v>70005</v>
      </c>
      <c r="B143" s="296" t="str">
        <f t="shared" si="2"/>
        <v>CC.VM.00002-10092</v>
      </c>
      <c r="C143" s="413" t="e">
        <f>_xlfn.XLOOKUP(E143,macros!B:B,macros!#REF!)</f>
        <v>#REF!</v>
      </c>
      <c r="D143" s="293">
        <v>70005</v>
      </c>
      <c r="E143" s="417" t="s">
        <v>288</v>
      </c>
      <c r="F143" s="417">
        <v>10092</v>
      </c>
      <c r="G143" s="416">
        <v>10092</v>
      </c>
    </row>
    <row r="144" spans="1:7" s="295" customFormat="1">
      <c r="A144" s="293">
        <v>70005</v>
      </c>
      <c r="B144" s="296" t="str">
        <f t="shared" si="2"/>
        <v>CC.VM.00003-10092</v>
      </c>
      <c r="C144" s="413" t="e">
        <f>_xlfn.XLOOKUP(E144,macros!B:B,macros!#REF!)</f>
        <v>#REF!</v>
      </c>
      <c r="D144" s="293">
        <v>70005</v>
      </c>
      <c r="E144" s="417" t="s">
        <v>290</v>
      </c>
      <c r="F144" s="417">
        <v>10092</v>
      </c>
      <c r="G144" s="416">
        <v>10092</v>
      </c>
    </row>
    <row r="145" spans="1:7" s="295" customFormat="1">
      <c r="A145" s="293">
        <v>70005</v>
      </c>
      <c r="B145" s="296" t="str">
        <f t="shared" si="2"/>
        <v>CC.VM.00004-10092</v>
      </c>
      <c r="C145" s="413" t="e">
        <f>_xlfn.XLOOKUP(E145,macros!B:B,macros!#REF!)</f>
        <v>#REF!</v>
      </c>
      <c r="D145" s="293">
        <v>70005</v>
      </c>
      <c r="E145" s="417" t="s">
        <v>292</v>
      </c>
      <c r="F145" s="417">
        <v>10092</v>
      </c>
      <c r="G145" s="416">
        <v>10092</v>
      </c>
    </row>
    <row r="146" spans="1:7" s="295" customFormat="1">
      <c r="A146" s="293">
        <v>70005</v>
      </c>
      <c r="B146" s="296" t="str">
        <f t="shared" si="2"/>
        <v>CC.VM.00005-10092</v>
      </c>
      <c r="C146" s="413" t="e">
        <f>_xlfn.XLOOKUP(E146,macros!B:B,macros!#REF!)</f>
        <v>#REF!</v>
      </c>
      <c r="D146" s="293">
        <v>70005</v>
      </c>
      <c r="E146" s="417" t="s">
        <v>294</v>
      </c>
      <c r="F146" s="417">
        <v>10092</v>
      </c>
      <c r="G146" s="416">
        <v>10092</v>
      </c>
    </row>
    <row r="147" spans="1:7" s="295" customFormat="1">
      <c r="A147" s="293">
        <v>70005</v>
      </c>
      <c r="B147" s="296" t="str">
        <f t="shared" si="2"/>
        <v>CC.VM.00006-10092</v>
      </c>
      <c r="C147" s="413" t="e">
        <f>_xlfn.XLOOKUP(E147,macros!B:B,macros!#REF!)</f>
        <v>#REF!</v>
      </c>
      <c r="D147" s="293">
        <v>70005</v>
      </c>
      <c r="E147" s="417" t="s">
        <v>296</v>
      </c>
      <c r="F147" s="417">
        <v>10092</v>
      </c>
      <c r="G147" s="416">
        <v>10092</v>
      </c>
    </row>
    <row r="148" spans="1:7" s="295" customFormat="1">
      <c r="A148" s="293">
        <v>70005</v>
      </c>
      <c r="B148" s="296" t="str">
        <f t="shared" si="2"/>
        <v>CC.VM.00007-10092</v>
      </c>
      <c r="C148" s="413" t="e">
        <f>_xlfn.XLOOKUP(E148,macros!B:B,macros!#REF!)</f>
        <v>#REF!</v>
      </c>
      <c r="D148" s="293">
        <v>70005</v>
      </c>
      <c r="E148" s="417" t="s">
        <v>299</v>
      </c>
      <c r="F148" s="417">
        <v>10092</v>
      </c>
      <c r="G148" s="416">
        <v>10092</v>
      </c>
    </row>
    <row r="149" spans="1:7" s="295" customFormat="1">
      <c r="A149" s="293">
        <v>70005</v>
      </c>
      <c r="B149" s="296" t="str">
        <f t="shared" si="2"/>
        <v>CC.VM.00008-10092</v>
      </c>
      <c r="C149" s="413" t="e">
        <f>_xlfn.XLOOKUP(E149,macros!B:B,macros!#REF!)</f>
        <v>#REF!</v>
      </c>
      <c r="D149" s="293">
        <v>70005</v>
      </c>
      <c r="E149" s="417" t="s">
        <v>301</v>
      </c>
      <c r="F149" s="417">
        <v>10092</v>
      </c>
      <c r="G149" s="416">
        <v>10092</v>
      </c>
    </row>
    <row r="150" spans="1:7" s="295" customFormat="1">
      <c r="A150" s="293">
        <v>70005</v>
      </c>
      <c r="B150" s="296" t="str">
        <f t="shared" si="2"/>
        <v>CC.VM.00009-10092</v>
      </c>
      <c r="C150" s="413" t="e">
        <f>_xlfn.XLOOKUP(E150,macros!B:B,macros!#REF!)</f>
        <v>#REF!</v>
      </c>
      <c r="D150" s="293">
        <v>70005</v>
      </c>
      <c r="E150" s="417" t="s">
        <v>304</v>
      </c>
      <c r="F150" s="417">
        <v>10092</v>
      </c>
      <c r="G150" s="416">
        <v>10092</v>
      </c>
    </row>
    <row r="151" spans="1:7" s="295" customFormat="1">
      <c r="A151" s="293">
        <v>70005</v>
      </c>
      <c r="B151" s="296" t="str">
        <f t="shared" si="2"/>
        <v>CC.VM.00010-10092</v>
      </c>
      <c r="C151" s="413" t="e">
        <f>_xlfn.XLOOKUP(E151,macros!B:B,macros!#REF!)</f>
        <v>#REF!</v>
      </c>
      <c r="D151" s="293">
        <v>70005</v>
      </c>
      <c r="E151" s="417" t="s">
        <v>306</v>
      </c>
      <c r="F151" s="417">
        <v>10092</v>
      </c>
      <c r="G151" s="416">
        <v>10092</v>
      </c>
    </row>
    <row r="152" spans="1:7" s="295" customFormat="1">
      <c r="A152" s="293">
        <v>70005</v>
      </c>
      <c r="B152" s="296" t="str">
        <f t="shared" si="2"/>
        <v>CC.VM.00011-10092</v>
      </c>
      <c r="C152" s="413" t="e">
        <f>_xlfn.XLOOKUP(E152,macros!B:B,macros!#REF!)</f>
        <v>#REF!</v>
      </c>
      <c r="D152" s="293">
        <v>70005</v>
      </c>
      <c r="E152" s="417" t="s">
        <v>308</v>
      </c>
      <c r="F152" s="417">
        <v>10092</v>
      </c>
      <c r="G152" s="416" t="s">
        <v>545</v>
      </c>
    </row>
    <row r="153" spans="1:7" s="295" customFormat="1">
      <c r="A153" s="293">
        <v>70005</v>
      </c>
      <c r="B153" s="296" t="str">
        <f t="shared" si="2"/>
        <v>CC.VM.00012-10092</v>
      </c>
      <c r="C153" s="413" t="e">
        <f>_xlfn.XLOOKUP(E153,macros!B:B,macros!#REF!)</f>
        <v>#REF!</v>
      </c>
      <c r="D153" s="293">
        <v>70005</v>
      </c>
      <c r="E153" s="417" t="s">
        <v>310</v>
      </c>
      <c r="F153" s="417">
        <v>10092</v>
      </c>
      <c r="G153" s="416" t="s">
        <v>545</v>
      </c>
    </row>
    <row r="154" spans="1:7" s="295" customFormat="1">
      <c r="A154" s="293">
        <v>70005</v>
      </c>
      <c r="B154" s="296" t="str">
        <f t="shared" si="2"/>
        <v>CC.VM.00013-10092</v>
      </c>
      <c r="C154" s="413" t="e">
        <f>_xlfn.XLOOKUP(E154,macros!B:B,macros!#REF!)</f>
        <v>#REF!</v>
      </c>
      <c r="D154" s="293">
        <v>70005</v>
      </c>
      <c r="E154" s="417" t="s">
        <v>312</v>
      </c>
      <c r="F154" s="417">
        <v>10092</v>
      </c>
      <c r="G154" s="416" t="s">
        <v>545</v>
      </c>
    </row>
    <row r="155" spans="1:7" s="295" customFormat="1">
      <c r="A155" s="293">
        <v>70005</v>
      </c>
      <c r="B155" s="296" t="str">
        <f t="shared" si="2"/>
        <v>CC.VM.00014-10092</v>
      </c>
      <c r="C155" s="413" t="e">
        <f>_xlfn.XLOOKUP(E155,macros!B:B,macros!#REF!)</f>
        <v>#REF!</v>
      </c>
      <c r="D155" s="293">
        <v>70005</v>
      </c>
      <c r="E155" s="417" t="s">
        <v>314</v>
      </c>
      <c r="F155" s="417">
        <v>10092</v>
      </c>
      <c r="G155" s="416" t="s">
        <v>545</v>
      </c>
    </row>
    <row r="156" spans="1:7" s="295" customFormat="1">
      <c r="A156" s="293">
        <v>70005</v>
      </c>
      <c r="B156" s="296" t="str">
        <f t="shared" si="2"/>
        <v>CC.VM.00015-10092</v>
      </c>
      <c r="C156" s="413" t="e">
        <f>_xlfn.XLOOKUP(E156,macros!B:B,macros!#REF!)</f>
        <v>#REF!</v>
      </c>
      <c r="D156" s="293">
        <v>70005</v>
      </c>
      <c r="E156" s="417" t="s">
        <v>316</v>
      </c>
      <c r="F156" s="417">
        <v>10092</v>
      </c>
      <c r="G156" s="416" t="s">
        <v>545</v>
      </c>
    </row>
    <row r="157" spans="1:7" s="295" customFormat="1">
      <c r="A157" s="293">
        <v>70005</v>
      </c>
      <c r="B157" s="296" t="str">
        <f t="shared" si="2"/>
        <v>CC.VM.00016-10092</v>
      </c>
      <c r="C157" s="413" t="e">
        <f>_xlfn.XLOOKUP(E157,macros!B:B,macros!#REF!)</f>
        <v>#REF!</v>
      </c>
      <c r="D157" s="293">
        <v>70005</v>
      </c>
      <c r="E157" s="417" t="s">
        <v>318</v>
      </c>
      <c r="F157" s="417">
        <v>10092</v>
      </c>
      <c r="G157" s="416" t="s">
        <v>545</v>
      </c>
    </row>
    <row r="158" spans="1:7" s="295" customFormat="1">
      <c r="A158" s="293">
        <v>70005</v>
      </c>
      <c r="B158" s="296" t="str">
        <f t="shared" si="2"/>
        <v>CC.VM.00017-10092</v>
      </c>
      <c r="C158" s="413" t="e">
        <f>_xlfn.XLOOKUP(E158,macros!B:B,macros!#REF!)</f>
        <v>#REF!</v>
      </c>
      <c r="D158" s="293">
        <v>70005</v>
      </c>
      <c r="E158" s="417" t="s">
        <v>320</v>
      </c>
      <c r="F158" s="417">
        <v>10092</v>
      </c>
      <c r="G158" s="416" t="s">
        <v>545</v>
      </c>
    </row>
    <row r="159" spans="1:7" s="295" customFormat="1">
      <c r="A159" s="293">
        <v>70005</v>
      </c>
      <c r="B159" s="296" t="str">
        <f t="shared" si="2"/>
        <v>CC.VM.00018-10092</v>
      </c>
      <c r="C159" s="413" t="e">
        <f>_xlfn.XLOOKUP(E159,macros!B:B,macros!#REF!)</f>
        <v>#REF!</v>
      </c>
      <c r="D159" s="293">
        <v>70005</v>
      </c>
      <c r="E159" s="417" t="s">
        <v>322</v>
      </c>
      <c r="F159" s="417">
        <v>10092</v>
      </c>
      <c r="G159" s="416" t="s">
        <v>545</v>
      </c>
    </row>
    <row r="160" spans="1:7" s="295" customFormat="1">
      <c r="A160" s="293">
        <v>70005</v>
      </c>
      <c r="B160" s="296" t="str">
        <f t="shared" si="2"/>
        <v>CC.VM.00019-10092</v>
      </c>
      <c r="C160" s="413" t="e">
        <f>_xlfn.XLOOKUP(E160,macros!B:B,macros!#REF!)</f>
        <v>#REF!</v>
      </c>
      <c r="D160" s="293">
        <v>70005</v>
      </c>
      <c r="E160" s="417" t="s">
        <v>324</v>
      </c>
      <c r="F160" s="417">
        <v>10092</v>
      </c>
      <c r="G160" s="416" t="s">
        <v>545</v>
      </c>
    </row>
    <row r="161" spans="1:7" s="295" customFormat="1">
      <c r="A161" s="293">
        <v>70005</v>
      </c>
      <c r="B161" s="296" t="str">
        <f t="shared" si="2"/>
        <v>CC.VM.00020-10092</v>
      </c>
      <c r="C161" s="413" t="e">
        <f>_xlfn.XLOOKUP(E161,macros!B:B,macros!#REF!)</f>
        <v>#REF!</v>
      </c>
      <c r="D161" s="293">
        <v>70005</v>
      </c>
      <c r="E161" s="417" t="s">
        <v>326</v>
      </c>
      <c r="F161" s="417">
        <v>10092</v>
      </c>
      <c r="G161" s="416" t="s">
        <v>545</v>
      </c>
    </row>
    <row r="162" spans="1:7" s="295" customFormat="1" hidden="1">
      <c r="A162" s="293">
        <v>70005</v>
      </c>
      <c r="B162" s="296" t="str">
        <f t="shared" si="2"/>
        <v>CC.VM.00001-10094</v>
      </c>
      <c r="C162" s="413">
        <f>_xlfn.XLOOKUP(E162,macros!B:B,macros!P:P)</f>
        <v>0</v>
      </c>
      <c r="D162" s="293">
        <v>70005</v>
      </c>
      <c r="E162" s="417" t="s">
        <v>285</v>
      </c>
      <c r="F162" s="417">
        <v>10094</v>
      </c>
      <c r="G162" s="416">
        <v>10094</v>
      </c>
    </row>
    <row r="163" spans="1:7" s="295" customFormat="1" hidden="1">
      <c r="A163" s="293">
        <v>70005</v>
      </c>
      <c r="B163" s="296" t="str">
        <f t="shared" si="2"/>
        <v>CC.VM.00002-10094</v>
      </c>
      <c r="C163" s="413">
        <f>_xlfn.XLOOKUP(E163,macros!B:B,macros!P:P)</f>
        <v>0</v>
      </c>
      <c r="D163" s="293">
        <v>70005</v>
      </c>
      <c r="E163" s="417" t="s">
        <v>288</v>
      </c>
      <c r="F163" s="417">
        <v>10094</v>
      </c>
      <c r="G163" s="416">
        <v>10094</v>
      </c>
    </row>
    <row r="164" spans="1:7" s="295" customFormat="1" hidden="1">
      <c r="A164" s="293">
        <v>70005</v>
      </c>
      <c r="B164" s="296" t="str">
        <f t="shared" si="2"/>
        <v>CC.VM.00003-10094</v>
      </c>
      <c r="C164" s="413">
        <f>_xlfn.XLOOKUP(E164,macros!B:B,macros!P:P)</f>
        <v>0</v>
      </c>
      <c r="D164" s="293">
        <v>70005</v>
      </c>
      <c r="E164" s="417" t="s">
        <v>290</v>
      </c>
      <c r="F164" s="417">
        <v>10094</v>
      </c>
      <c r="G164" s="416">
        <v>10094</v>
      </c>
    </row>
    <row r="165" spans="1:7" s="295" customFormat="1" hidden="1">
      <c r="A165" s="293">
        <v>70005</v>
      </c>
      <c r="B165" s="296" t="str">
        <f t="shared" si="2"/>
        <v>CC.VM.00004-10094</v>
      </c>
      <c r="C165" s="413">
        <f>_xlfn.XLOOKUP(E165,macros!B:B,macros!P:P)</f>
        <v>0</v>
      </c>
      <c r="D165" s="293">
        <v>70005</v>
      </c>
      <c r="E165" s="417" t="s">
        <v>292</v>
      </c>
      <c r="F165" s="417">
        <v>10094</v>
      </c>
      <c r="G165" s="416">
        <v>10094</v>
      </c>
    </row>
    <row r="166" spans="1:7" s="295" customFormat="1" hidden="1">
      <c r="A166" s="293">
        <v>70005</v>
      </c>
      <c r="B166" s="296" t="str">
        <f t="shared" si="2"/>
        <v>CC.VM.00005-10094</v>
      </c>
      <c r="C166" s="413">
        <f>_xlfn.XLOOKUP(E166,macros!B:B,macros!P:P)</f>
        <v>0</v>
      </c>
      <c r="D166" s="293">
        <v>70005</v>
      </c>
      <c r="E166" s="417" t="s">
        <v>294</v>
      </c>
      <c r="F166" s="417">
        <v>10094</v>
      </c>
      <c r="G166" s="416">
        <v>10094</v>
      </c>
    </row>
    <row r="167" spans="1:7" s="295" customFormat="1" hidden="1">
      <c r="A167" s="293">
        <v>70005</v>
      </c>
      <c r="B167" s="296" t="str">
        <f t="shared" si="2"/>
        <v>CC.VM.00006-10094</v>
      </c>
      <c r="C167" s="413">
        <f>_xlfn.XLOOKUP(E167,macros!B:B,macros!P:P)</f>
        <v>0</v>
      </c>
      <c r="D167" s="293">
        <v>70005</v>
      </c>
      <c r="E167" s="417" t="s">
        <v>296</v>
      </c>
      <c r="F167" s="417">
        <v>10094</v>
      </c>
      <c r="G167" s="416">
        <v>10094</v>
      </c>
    </row>
    <row r="168" spans="1:7" s="295" customFormat="1" hidden="1">
      <c r="A168" s="293">
        <v>70005</v>
      </c>
      <c r="B168" s="296" t="str">
        <f t="shared" si="2"/>
        <v>CC.VM.00007-10094</v>
      </c>
      <c r="C168" s="413">
        <f>_xlfn.XLOOKUP(E168,macros!B:B,macros!P:P)</f>
        <v>0</v>
      </c>
      <c r="D168" s="293">
        <v>70005</v>
      </c>
      <c r="E168" s="417" t="s">
        <v>299</v>
      </c>
      <c r="F168" s="417">
        <v>10094</v>
      </c>
      <c r="G168" s="416">
        <v>10094</v>
      </c>
    </row>
    <row r="169" spans="1:7" s="295" customFormat="1" hidden="1">
      <c r="A169" s="293">
        <v>70005</v>
      </c>
      <c r="B169" s="296" t="str">
        <f t="shared" si="2"/>
        <v>CC.VM.00008-10094</v>
      </c>
      <c r="C169" s="413">
        <f>_xlfn.XLOOKUP(E169,macros!B:B,macros!P:P)</f>
        <v>0</v>
      </c>
      <c r="D169" s="293">
        <v>70005</v>
      </c>
      <c r="E169" s="417" t="s">
        <v>301</v>
      </c>
      <c r="F169" s="417">
        <v>10094</v>
      </c>
      <c r="G169" s="416">
        <v>10094</v>
      </c>
    </row>
    <row r="170" spans="1:7" s="295" customFormat="1" hidden="1">
      <c r="A170" s="293">
        <v>70005</v>
      </c>
      <c r="B170" s="296" t="str">
        <f t="shared" si="2"/>
        <v>CC.VM.00009-10094</v>
      </c>
      <c r="C170" s="413">
        <f>_xlfn.XLOOKUP(E170,macros!B:B,macros!P:P)</f>
        <v>0</v>
      </c>
      <c r="D170" s="293">
        <v>70005</v>
      </c>
      <c r="E170" s="417" t="s">
        <v>304</v>
      </c>
      <c r="F170" s="417">
        <v>10094</v>
      </c>
      <c r="G170" s="416">
        <v>10094</v>
      </c>
    </row>
    <row r="171" spans="1:7" s="295" customFormat="1" hidden="1">
      <c r="A171" s="293">
        <v>70005</v>
      </c>
      <c r="B171" s="296" t="str">
        <f t="shared" si="2"/>
        <v>CC.VM.00010-10094</v>
      </c>
      <c r="C171" s="413">
        <f>_xlfn.XLOOKUP(E171,macros!B:B,macros!P:P)</f>
        <v>0</v>
      </c>
      <c r="D171" s="293">
        <v>70005</v>
      </c>
      <c r="E171" s="417" t="s">
        <v>306</v>
      </c>
      <c r="F171" s="417">
        <v>10094</v>
      </c>
      <c r="G171" s="416">
        <v>10094</v>
      </c>
    </row>
    <row r="172" spans="1:7" s="295" customFormat="1" hidden="1">
      <c r="A172" s="293">
        <v>70005</v>
      </c>
      <c r="B172" s="296" t="str">
        <f t="shared" si="2"/>
        <v>CC.VM.00011-10094</v>
      </c>
      <c r="C172" s="413">
        <f>_xlfn.XLOOKUP(E172,macros!B:B,macros!P:P)</f>
        <v>0</v>
      </c>
      <c r="D172" s="293">
        <v>70005</v>
      </c>
      <c r="E172" s="417" t="s">
        <v>308</v>
      </c>
      <c r="F172" s="417">
        <v>10094</v>
      </c>
      <c r="G172" s="416" t="s">
        <v>547</v>
      </c>
    </row>
    <row r="173" spans="1:7" s="295" customFormat="1" hidden="1">
      <c r="A173" s="293">
        <v>70005</v>
      </c>
      <c r="B173" s="296" t="str">
        <f t="shared" si="2"/>
        <v>CC.VM.00012-10094</v>
      </c>
      <c r="C173" s="413">
        <f>_xlfn.XLOOKUP(E173,macros!B:B,macros!P:P)</f>
        <v>0</v>
      </c>
      <c r="D173" s="293">
        <v>70005</v>
      </c>
      <c r="E173" s="417" t="s">
        <v>310</v>
      </c>
      <c r="F173" s="417">
        <v>10094</v>
      </c>
      <c r="G173" s="416" t="s">
        <v>547</v>
      </c>
    </row>
    <row r="174" spans="1:7" s="295" customFormat="1" hidden="1">
      <c r="A174" s="293">
        <v>70005</v>
      </c>
      <c r="B174" s="296" t="str">
        <f t="shared" si="2"/>
        <v>CC.VM.00013-10094</v>
      </c>
      <c r="C174" s="413">
        <f>_xlfn.XLOOKUP(E174,macros!B:B,macros!P:P)</f>
        <v>0</v>
      </c>
      <c r="D174" s="293">
        <v>70005</v>
      </c>
      <c r="E174" s="417" t="s">
        <v>312</v>
      </c>
      <c r="F174" s="417">
        <v>10094</v>
      </c>
      <c r="G174" s="416" t="s">
        <v>547</v>
      </c>
    </row>
    <row r="175" spans="1:7" s="295" customFormat="1" hidden="1">
      <c r="A175" s="293">
        <v>70005</v>
      </c>
      <c r="B175" s="296" t="str">
        <f t="shared" ref="B175:B238" si="3">E175&amp;"-"&amp;F175</f>
        <v>CC.VM.00014-10094</v>
      </c>
      <c r="C175" s="413">
        <f>_xlfn.XLOOKUP(E175,macros!B:B,macros!P:P)</f>
        <v>0</v>
      </c>
      <c r="D175" s="293">
        <v>70005</v>
      </c>
      <c r="E175" s="417" t="s">
        <v>314</v>
      </c>
      <c r="F175" s="417">
        <v>10094</v>
      </c>
      <c r="G175" s="416" t="s">
        <v>547</v>
      </c>
    </row>
    <row r="176" spans="1:7" s="295" customFormat="1" hidden="1">
      <c r="A176" s="293">
        <v>70005</v>
      </c>
      <c r="B176" s="296" t="str">
        <f t="shared" si="3"/>
        <v>CC.VM.00015-10094</v>
      </c>
      <c r="C176" s="413">
        <f>_xlfn.XLOOKUP(E176,macros!B:B,macros!P:P)</f>
        <v>0</v>
      </c>
      <c r="D176" s="293">
        <v>70005</v>
      </c>
      <c r="E176" s="417" t="s">
        <v>316</v>
      </c>
      <c r="F176" s="417">
        <v>10094</v>
      </c>
      <c r="G176" s="416" t="s">
        <v>547</v>
      </c>
    </row>
    <row r="177" spans="1:7" s="295" customFormat="1" hidden="1">
      <c r="A177" s="293">
        <v>70005</v>
      </c>
      <c r="B177" s="296" t="str">
        <f t="shared" si="3"/>
        <v>CC.VM.00016-10094</v>
      </c>
      <c r="C177" s="413">
        <f>_xlfn.XLOOKUP(E177,macros!B:B,macros!P:P)</f>
        <v>0</v>
      </c>
      <c r="D177" s="293">
        <v>70005</v>
      </c>
      <c r="E177" s="417" t="s">
        <v>318</v>
      </c>
      <c r="F177" s="417">
        <v>10094</v>
      </c>
      <c r="G177" s="416" t="s">
        <v>547</v>
      </c>
    </row>
    <row r="178" spans="1:7" s="295" customFormat="1" hidden="1">
      <c r="A178" s="293">
        <v>70005</v>
      </c>
      <c r="B178" s="296" t="str">
        <f t="shared" si="3"/>
        <v>CC.VM.00017-10094</v>
      </c>
      <c r="C178" s="413">
        <f>_xlfn.XLOOKUP(E178,macros!B:B,macros!P:P)</f>
        <v>0</v>
      </c>
      <c r="D178" s="293">
        <v>70005</v>
      </c>
      <c r="E178" s="417" t="s">
        <v>320</v>
      </c>
      <c r="F178" s="417">
        <v>10094</v>
      </c>
      <c r="G178" s="416" t="s">
        <v>547</v>
      </c>
    </row>
    <row r="179" spans="1:7" s="295" customFormat="1" hidden="1">
      <c r="A179" s="293">
        <v>70005</v>
      </c>
      <c r="B179" s="296" t="str">
        <f t="shared" si="3"/>
        <v>CC.VM.00018-10094</v>
      </c>
      <c r="C179" s="413">
        <f>_xlfn.XLOOKUP(E179,macros!B:B,macros!P:P)</f>
        <v>0</v>
      </c>
      <c r="D179" s="293">
        <v>70005</v>
      </c>
      <c r="E179" s="417" t="s">
        <v>322</v>
      </c>
      <c r="F179" s="417">
        <v>10094</v>
      </c>
      <c r="G179" s="416" t="s">
        <v>547</v>
      </c>
    </row>
    <row r="180" spans="1:7" s="295" customFormat="1" hidden="1">
      <c r="A180" s="293">
        <v>70005</v>
      </c>
      <c r="B180" s="296" t="str">
        <f t="shared" si="3"/>
        <v>CC.VM.00019-10094</v>
      </c>
      <c r="C180" s="413">
        <f>_xlfn.XLOOKUP(E180,macros!B:B,macros!P:P)</f>
        <v>0</v>
      </c>
      <c r="D180" s="293">
        <v>70005</v>
      </c>
      <c r="E180" s="417" t="s">
        <v>324</v>
      </c>
      <c r="F180" s="417">
        <v>10094</v>
      </c>
      <c r="G180" s="416" t="s">
        <v>547</v>
      </c>
    </row>
    <row r="181" spans="1:7" s="295" customFormat="1" hidden="1">
      <c r="A181" s="293">
        <v>70005</v>
      </c>
      <c r="B181" s="296" t="str">
        <f t="shared" si="3"/>
        <v>CC.VM.00020-10094</v>
      </c>
      <c r="C181" s="413">
        <f>_xlfn.XLOOKUP(E181,macros!B:B,macros!P:P)</f>
        <v>0</v>
      </c>
      <c r="D181" s="293">
        <v>70005</v>
      </c>
      <c r="E181" s="417" t="s">
        <v>326</v>
      </c>
      <c r="F181" s="417">
        <v>10094</v>
      </c>
      <c r="G181" s="416" t="s">
        <v>547</v>
      </c>
    </row>
    <row r="182" spans="1:7" s="295" customFormat="1" hidden="1">
      <c r="A182" s="293">
        <v>70005</v>
      </c>
      <c r="B182" s="296" t="str">
        <f t="shared" si="3"/>
        <v>CC.VM.00001-10095</v>
      </c>
      <c r="C182" s="413">
        <f>_xlfn.XLOOKUP(E182,macros!B:B,macros!Q:Q)</f>
        <v>0</v>
      </c>
      <c r="D182" s="293">
        <v>70005</v>
      </c>
      <c r="E182" s="417" t="s">
        <v>285</v>
      </c>
      <c r="F182" s="417">
        <v>10095</v>
      </c>
      <c r="G182" s="416">
        <v>10095</v>
      </c>
    </row>
    <row r="183" spans="1:7" s="295" customFormat="1" hidden="1">
      <c r="A183" s="293">
        <v>70005</v>
      </c>
      <c r="B183" s="296" t="str">
        <f t="shared" si="3"/>
        <v>CC.VM.00002-10095</v>
      </c>
      <c r="C183" s="413">
        <f>_xlfn.XLOOKUP(E183,macros!B:B,macros!Q:Q)</f>
        <v>0</v>
      </c>
      <c r="D183" s="293">
        <v>70005</v>
      </c>
      <c r="E183" s="417" t="s">
        <v>288</v>
      </c>
      <c r="F183" s="417">
        <v>10095</v>
      </c>
      <c r="G183" s="416">
        <v>10095</v>
      </c>
    </row>
    <row r="184" spans="1:7" s="295" customFormat="1" hidden="1">
      <c r="A184" s="293">
        <v>70005</v>
      </c>
      <c r="B184" s="296" t="str">
        <f t="shared" si="3"/>
        <v>CC.VM.00003-10095</v>
      </c>
      <c r="C184" s="413">
        <f>_xlfn.XLOOKUP(E184,macros!B:B,macros!Q:Q)</f>
        <v>0</v>
      </c>
      <c r="D184" s="293">
        <v>70005</v>
      </c>
      <c r="E184" s="417" t="s">
        <v>290</v>
      </c>
      <c r="F184" s="417">
        <v>10095</v>
      </c>
      <c r="G184" s="416">
        <v>10095</v>
      </c>
    </row>
    <row r="185" spans="1:7" s="295" customFormat="1" hidden="1">
      <c r="A185" s="293">
        <v>70005</v>
      </c>
      <c r="B185" s="296" t="str">
        <f t="shared" si="3"/>
        <v>CC.VM.00004-10095</v>
      </c>
      <c r="C185" s="413">
        <f>_xlfn.XLOOKUP(E185,macros!B:B,macros!Q:Q)</f>
        <v>0</v>
      </c>
      <c r="D185" s="293">
        <v>70005</v>
      </c>
      <c r="E185" s="417" t="s">
        <v>292</v>
      </c>
      <c r="F185" s="417">
        <v>10095</v>
      </c>
      <c r="G185" s="416">
        <v>10095</v>
      </c>
    </row>
    <row r="186" spans="1:7" s="295" customFormat="1" hidden="1">
      <c r="A186" s="293">
        <v>70005</v>
      </c>
      <c r="B186" s="296" t="str">
        <f t="shared" si="3"/>
        <v>CC.VM.00005-10095</v>
      </c>
      <c r="C186" s="413">
        <f>_xlfn.XLOOKUP(E186,macros!B:B,macros!Q:Q)</f>
        <v>0</v>
      </c>
      <c r="D186" s="293">
        <v>70005</v>
      </c>
      <c r="E186" s="417" t="s">
        <v>294</v>
      </c>
      <c r="F186" s="417">
        <v>10095</v>
      </c>
      <c r="G186" s="416">
        <v>10095</v>
      </c>
    </row>
    <row r="187" spans="1:7" s="295" customFormat="1" hidden="1">
      <c r="A187" s="293">
        <v>70005</v>
      </c>
      <c r="B187" s="296" t="str">
        <f t="shared" si="3"/>
        <v>CC.VM.00006-10095</v>
      </c>
      <c r="C187" s="413">
        <f>_xlfn.XLOOKUP(E187,macros!B:B,macros!Q:Q)</f>
        <v>0</v>
      </c>
      <c r="D187" s="293">
        <v>70005</v>
      </c>
      <c r="E187" s="417" t="s">
        <v>296</v>
      </c>
      <c r="F187" s="417">
        <v>10095</v>
      </c>
      <c r="G187" s="416">
        <v>10095</v>
      </c>
    </row>
    <row r="188" spans="1:7" s="295" customFormat="1" hidden="1">
      <c r="A188" s="293">
        <v>70005</v>
      </c>
      <c r="B188" s="296" t="str">
        <f t="shared" si="3"/>
        <v>CC.VM.00007-10095</v>
      </c>
      <c r="C188" s="413">
        <f>_xlfn.XLOOKUP(E188,macros!B:B,macros!Q:Q)</f>
        <v>0</v>
      </c>
      <c r="D188" s="293">
        <v>70005</v>
      </c>
      <c r="E188" s="417" t="s">
        <v>299</v>
      </c>
      <c r="F188" s="417">
        <v>10095</v>
      </c>
      <c r="G188" s="416">
        <v>10095</v>
      </c>
    </row>
    <row r="189" spans="1:7" s="295" customFormat="1" hidden="1">
      <c r="A189" s="293">
        <v>70005</v>
      </c>
      <c r="B189" s="296" t="str">
        <f t="shared" si="3"/>
        <v>CC.VM.00008-10095</v>
      </c>
      <c r="C189" s="413">
        <f>_xlfn.XLOOKUP(E189,macros!B:B,macros!Q:Q)</f>
        <v>0</v>
      </c>
      <c r="D189" s="293">
        <v>70005</v>
      </c>
      <c r="E189" s="417" t="s">
        <v>301</v>
      </c>
      <c r="F189" s="417">
        <v>10095</v>
      </c>
      <c r="G189" s="416">
        <v>10095</v>
      </c>
    </row>
    <row r="190" spans="1:7" s="295" customFormat="1" hidden="1">
      <c r="A190" s="293">
        <v>70005</v>
      </c>
      <c r="B190" s="296" t="str">
        <f t="shared" si="3"/>
        <v>CC.VM.00009-10095</v>
      </c>
      <c r="C190" s="413">
        <f>_xlfn.XLOOKUP(E190,macros!B:B,macros!Q:Q)</f>
        <v>0</v>
      </c>
      <c r="D190" s="293">
        <v>70005</v>
      </c>
      <c r="E190" s="417" t="s">
        <v>304</v>
      </c>
      <c r="F190" s="417">
        <v>10095</v>
      </c>
      <c r="G190" s="416">
        <v>10095</v>
      </c>
    </row>
    <row r="191" spans="1:7" s="295" customFormat="1" hidden="1">
      <c r="A191" s="293">
        <v>70005</v>
      </c>
      <c r="B191" s="296" t="str">
        <f t="shared" si="3"/>
        <v>CC.VM.00010-10095</v>
      </c>
      <c r="C191" s="413">
        <f>_xlfn.XLOOKUP(E191,macros!B:B,macros!Q:Q)</f>
        <v>0</v>
      </c>
      <c r="D191" s="293">
        <v>70005</v>
      </c>
      <c r="E191" s="417" t="s">
        <v>306</v>
      </c>
      <c r="F191" s="417">
        <v>10095</v>
      </c>
      <c r="G191" s="416">
        <v>10095</v>
      </c>
    </row>
    <row r="192" spans="1:7" s="295" customFormat="1" hidden="1">
      <c r="A192" s="293">
        <v>70005</v>
      </c>
      <c r="B192" s="296" t="str">
        <f t="shared" si="3"/>
        <v>CC.VM.00011-10095</v>
      </c>
      <c r="C192" s="413">
        <f>_xlfn.XLOOKUP(E192,macros!B:B,macros!Q:Q)</f>
        <v>0</v>
      </c>
      <c r="D192" s="293">
        <v>70005</v>
      </c>
      <c r="E192" s="417" t="s">
        <v>308</v>
      </c>
      <c r="F192" s="417">
        <v>10095</v>
      </c>
      <c r="G192" t="s">
        <v>548</v>
      </c>
    </row>
    <row r="193" spans="1:7" s="295" customFormat="1" hidden="1">
      <c r="A193" s="293">
        <v>70005</v>
      </c>
      <c r="B193" s="296" t="str">
        <f t="shared" si="3"/>
        <v>CC.VM.00012-10095</v>
      </c>
      <c r="C193" s="413">
        <f>_xlfn.XLOOKUP(E193,macros!B:B,macros!Q:Q)</f>
        <v>0</v>
      </c>
      <c r="D193" s="293">
        <v>70005</v>
      </c>
      <c r="E193" s="417" t="s">
        <v>310</v>
      </c>
      <c r="F193" s="417">
        <v>10095</v>
      </c>
      <c r="G193" t="s">
        <v>548</v>
      </c>
    </row>
    <row r="194" spans="1:7" s="295" customFormat="1" hidden="1">
      <c r="A194" s="293">
        <v>70005</v>
      </c>
      <c r="B194" s="296" t="str">
        <f t="shared" si="3"/>
        <v>CC.VM.00013-10095</v>
      </c>
      <c r="C194" s="413">
        <f>_xlfn.XLOOKUP(E194,macros!B:B,macros!Q:Q)</f>
        <v>0</v>
      </c>
      <c r="D194" s="293">
        <v>70005</v>
      </c>
      <c r="E194" s="417" t="s">
        <v>312</v>
      </c>
      <c r="F194" s="417">
        <v>10095</v>
      </c>
      <c r="G194" t="s">
        <v>548</v>
      </c>
    </row>
    <row r="195" spans="1:7" s="295" customFormat="1" hidden="1">
      <c r="A195" s="293">
        <v>70005</v>
      </c>
      <c r="B195" s="296" t="str">
        <f t="shared" si="3"/>
        <v>CC.VM.00014-10095</v>
      </c>
      <c r="C195" s="413">
        <f>_xlfn.XLOOKUP(E195,macros!B:B,macros!Q:Q)</f>
        <v>0</v>
      </c>
      <c r="D195" s="293">
        <v>70005</v>
      </c>
      <c r="E195" s="417" t="s">
        <v>314</v>
      </c>
      <c r="F195" s="417">
        <v>10095</v>
      </c>
      <c r="G195" t="s">
        <v>548</v>
      </c>
    </row>
    <row r="196" spans="1:7" s="295" customFormat="1" hidden="1">
      <c r="A196" s="293">
        <v>70005</v>
      </c>
      <c r="B196" s="296" t="str">
        <f t="shared" si="3"/>
        <v>CC.VM.00015-10095</v>
      </c>
      <c r="C196" s="413">
        <f>_xlfn.XLOOKUP(E196,macros!B:B,macros!Q:Q)</f>
        <v>0</v>
      </c>
      <c r="D196" s="293">
        <v>70005</v>
      </c>
      <c r="E196" s="417" t="s">
        <v>316</v>
      </c>
      <c r="F196" s="417">
        <v>10095</v>
      </c>
      <c r="G196" t="s">
        <v>548</v>
      </c>
    </row>
    <row r="197" spans="1:7" s="295" customFormat="1" hidden="1">
      <c r="A197" s="293">
        <v>70005</v>
      </c>
      <c r="B197" s="296" t="str">
        <f t="shared" si="3"/>
        <v>CC.VM.00016-10095</v>
      </c>
      <c r="C197" s="413">
        <f>_xlfn.XLOOKUP(E197,macros!B:B,macros!Q:Q)</f>
        <v>0</v>
      </c>
      <c r="D197" s="293">
        <v>70005</v>
      </c>
      <c r="E197" s="417" t="s">
        <v>318</v>
      </c>
      <c r="F197" s="417">
        <v>10095</v>
      </c>
      <c r="G197" t="s">
        <v>548</v>
      </c>
    </row>
    <row r="198" spans="1:7" s="295" customFormat="1" hidden="1">
      <c r="A198" s="293">
        <v>70005</v>
      </c>
      <c r="B198" s="296" t="str">
        <f t="shared" si="3"/>
        <v>CC.VM.00017-10095</v>
      </c>
      <c r="C198" s="413">
        <f>_xlfn.XLOOKUP(E198,macros!B:B,macros!Q:Q)</f>
        <v>0</v>
      </c>
      <c r="D198" s="293">
        <v>70005</v>
      </c>
      <c r="E198" s="417" t="s">
        <v>320</v>
      </c>
      <c r="F198" s="417">
        <v>10095</v>
      </c>
      <c r="G198" t="s">
        <v>548</v>
      </c>
    </row>
    <row r="199" spans="1:7" s="295" customFormat="1" hidden="1">
      <c r="A199" s="293">
        <v>70005</v>
      </c>
      <c r="B199" s="296" t="str">
        <f t="shared" si="3"/>
        <v>CC.VM.00018-10095</v>
      </c>
      <c r="C199" s="413">
        <f>_xlfn.XLOOKUP(E199,macros!B:B,macros!Q:Q)</f>
        <v>0</v>
      </c>
      <c r="D199" s="293">
        <v>70005</v>
      </c>
      <c r="E199" s="417" t="s">
        <v>322</v>
      </c>
      <c r="F199" s="417">
        <v>10095</v>
      </c>
      <c r="G199" t="s">
        <v>548</v>
      </c>
    </row>
    <row r="200" spans="1:7" s="295" customFormat="1" hidden="1">
      <c r="A200" s="293">
        <v>70005</v>
      </c>
      <c r="B200" s="296" t="str">
        <f t="shared" si="3"/>
        <v>CC.VM.00019-10095</v>
      </c>
      <c r="C200" s="413">
        <f>_xlfn.XLOOKUP(E200,macros!B:B,macros!Q:Q)</f>
        <v>0</v>
      </c>
      <c r="D200" s="293">
        <v>70005</v>
      </c>
      <c r="E200" s="417" t="s">
        <v>324</v>
      </c>
      <c r="F200" s="417">
        <v>10095</v>
      </c>
      <c r="G200" t="s">
        <v>548</v>
      </c>
    </row>
    <row r="201" spans="1:7" s="295" customFormat="1" hidden="1">
      <c r="A201" s="293">
        <v>70005</v>
      </c>
      <c r="B201" s="296" t="str">
        <f t="shared" si="3"/>
        <v>CC.VM.00020-10095</v>
      </c>
      <c r="C201" s="413">
        <f>_xlfn.XLOOKUP(E201,macros!B:B,macros!Q:Q)</f>
        <v>0</v>
      </c>
      <c r="D201" s="293">
        <v>70005</v>
      </c>
      <c r="E201" s="417" t="s">
        <v>326</v>
      </c>
      <c r="F201" s="417">
        <v>10095</v>
      </c>
      <c r="G201" t="s">
        <v>548</v>
      </c>
    </row>
    <row r="202" spans="1:7" s="295" customFormat="1">
      <c r="A202" s="293">
        <v>70005</v>
      </c>
      <c r="B202" s="296" t="str">
        <f t="shared" si="3"/>
        <v>CC.VM.00001-10097</v>
      </c>
      <c r="C202" s="413" t="e">
        <f>_xlfn.XLOOKUP(E202,macros!B:B,macros!#REF!)</f>
        <v>#REF!</v>
      </c>
      <c r="D202" s="293">
        <v>70005</v>
      </c>
      <c r="E202" s="417" t="s">
        <v>285</v>
      </c>
      <c r="F202" s="417">
        <v>10097</v>
      </c>
      <c r="G202" s="416">
        <v>10097</v>
      </c>
    </row>
    <row r="203" spans="1:7" s="295" customFormat="1">
      <c r="A203" s="293">
        <v>70005</v>
      </c>
      <c r="B203" s="296" t="str">
        <f t="shared" si="3"/>
        <v>CC.VM.00002-10097</v>
      </c>
      <c r="C203" s="413" t="e">
        <f>_xlfn.XLOOKUP(E203,macros!B:B,macros!#REF!)</f>
        <v>#REF!</v>
      </c>
      <c r="D203" s="293">
        <v>70005</v>
      </c>
      <c r="E203" s="417" t="s">
        <v>288</v>
      </c>
      <c r="F203" s="417">
        <v>10097</v>
      </c>
      <c r="G203" s="416">
        <v>10097</v>
      </c>
    </row>
    <row r="204" spans="1:7" s="295" customFormat="1">
      <c r="A204" s="293">
        <v>70005</v>
      </c>
      <c r="B204" s="296" t="str">
        <f t="shared" si="3"/>
        <v>CC.VM.00003-10097</v>
      </c>
      <c r="C204" s="413" t="e">
        <f>_xlfn.XLOOKUP(E204,macros!B:B,macros!#REF!)</f>
        <v>#REF!</v>
      </c>
      <c r="D204" s="293">
        <v>70005</v>
      </c>
      <c r="E204" s="417" t="s">
        <v>290</v>
      </c>
      <c r="F204" s="417">
        <v>10097</v>
      </c>
      <c r="G204" s="416">
        <v>10097</v>
      </c>
    </row>
    <row r="205" spans="1:7" s="295" customFormat="1">
      <c r="A205" s="293">
        <v>70005</v>
      </c>
      <c r="B205" s="296" t="str">
        <f t="shared" si="3"/>
        <v>CC.VM.00004-10097</v>
      </c>
      <c r="C205" s="413" t="e">
        <f>_xlfn.XLOOKUP(E205,macros!B:B,macros!#REF!)</f>
        <v>#REF!</v>
      </c>
      <c r="D205" s="293">
        <v>70005</v>
      </c>
      <c r="E205" s="417" t="s">
        <v>292</v>
      </c>
      <c r="F205" s="417">
        <v>10097</v>
      </c>
      <c r="G205" s="416">
        <v>10097</v>
      </c>
    </row>
    <row r="206" spans="1:7" s="295" customFormat="1">
      <c r="A206" s="293">
        <v>70005</v>
      </c>
      <c r="B206" s="296" t="str">
        <f t="shared" si="3"/>
        <v>CC.VM.00005-10097</v>
      </c>
      <c r="C206" s="413" t="e">
        <f>_xlfn.XLOOKUP(E206,macros!B:B,macros!#REF!)</f>
        <v>#REF!</v>
      </c>
      <c r="D206" s="293">
        <v>70005</v>
      </c>
      <c r="E206" s="417" t="s">
        <v>294</v>
      </c>
      <c r="F206" s="417">
        <v>10097</v>
      </c>
      <c r="G206" s="416">
        <v>10097</v>
      </c>
    </row>
    <row r="207" spans="1:7" s="295" customFormat="1">
      <c r="A207" s="293">
        <v>70005</v>
      </c>
      <c r="B207" s="296" t="str">
        <f t="shared" si="3"/>
        <v>CC.VM.00006-10097</v>
      </c>
      <c r="C207" s="413" t="e">
        <f>_xlfn.XLOOKUP(E207,macros!B:B,macros!#REF!)</f>
        <v>#REF!</v>
      </c>
      <c r="D207" s="293">
        <v>70005</v>
      </c>
      <c r="E207" s="417" t="s">
        <v>296</v>
      </c>
      <c r="F207" s="417">
        <v>10097</v>
      </c>
      <c r="G207" s="416">
        <v>10097</v>
      </c>
    </row>
    <row r="208" spans="1:7" s="295" customFormat="1">
      <c r="A208" s="293">
        <v>70005</v>
      </c>
      <c r="B208" s="296" t="str">
        <f t="shared" si="3"/>
        <v>CC.VM.00007-10097</v>
      </c>
      <c r="C208" s="413" t="e">
        <f>_xlfn.XLOOKUP(E208,macros!B:B,macros!#REF!)</f>
        <v>#REF!</v>
      </c>
      <c r="D208" s="293">
        <v>70005</v>
      </c>
      <c r="E208" s="417" t="s">
        <v>299</v>
      </c>
      <c r="F208" s="417">
        <v>10097</v>
      </c>
      <c r="G208" s="416">
        <v>10097</v>
      </c>
    </row>
    <row r="209" spans="1:7" s="295" customFormat="1">
      <c r="A209" s="293">
        <v>70005</v>
      </c>
      <c r="B209" s="296" t="str">
        <f t="shared" si="3"/>
        <v>CC.VM.00008-10097</v>
      </c>
      <c r="C209" s="413" t="e">
        <f>_xlfn.XLOOKUP(E209,macros!B:B,macros!#REF!)</f>
        <v>#REF!</v>
      </c>
      <c r="D209" s="293">
        <v>70005</v>
      </c>
      <c r="E209" s="417" t="s">
        <v>301</v>
      </c>
      <c r="F209" s="417">
        <v>10097</v>
      </c>
      <c r="G209" s="416">
        <v>10097</v>
      </c>
    </row>
    <row r="210" spans="1:7" s="295" customFormat="1">
      <c r="A210" s="293">
        <v>70005</v>
      </c>
      <c r="B210" s="296" t="str">
        <f t="shared" si="3"/>
        <v>CC.VM.00009-10097</v>
      </c>
      <c r="C210" s="413" t="e">
        <f>_xlfn.XLOOKUP(E210,macros!B:B,macros!#REF!)</f>
        <v>#REF!</v>
      </c>
      <c r="D210" s="293">
        <v>70005</v>
      </c>
      <c r="E210" s="417" t="s">
        <v>304</v>
      </c>
      <c r="F210" s="417">
        <v>10097</v>
      </c>
      <c r="G210" s="416">
        <v>10097</v>
      </c>
    </row>
    <row r="211" spans="1:7" s="295" customFormat="1">
      <c r="A211" s="293">
        <v>70005</v>
      </c>
      <c r="B211" s="296" t="str">
        <f t="shared" si="3"/>
        <v>CC.VM.00010-10097</v>
      </c>
      <c r="C211" s="413" t="e">
        <f>_xlfn.XLOOKUP(E211,macros!B:B,macros!#REF!)</f>
        <v>#REF!</v>
      </c>
      <c r="D211" s="293">
        <v>70005</v>
      </c>
      <c r="E211" s="417" t="s">
        <v>306</v>
      </c>
      <c r="F211" s="417">
        <v>10097</v>
      </c>
      <c r="G211" s="416">
        <v>10097</v>
      </c>
    </row>
    <row r="212" spans="1:7" s="295" customFormat="1">
      <c r="A212" s="293">
        <v>70005</v>
      </c>
      <c r="B212" s="296" t="str">
        <f t="shared" si="3"/>
        <v>CC.VM.00011-10097</v>
      </c>
      <c r="C212" s="413" t="e">
        <f>_xlfn.XLOOKUP(E212,macros!B:B,macros!#REF!)</f>
        <v>#REF!</v>
      </c>
      <c r="D212" s="293">
        <v>70005</v>
      </c>
      <c r="E212" s="417" t="s">
        <v>308</v>
      </c>
      <c r="F212" s="417">
        <v>10097</v>
      </c>
      <c r="G212" t="s">
        <v>549</v>
      </c>
    </row>
    <row r="213" spans="1:7" s="295" customFormat="1">
      <c r="A213" s="293">
        <v>70005</v>
      </c>
      <c r="B213" s="296" t="str">
        <f t="shared" si="3"/>
        <v>CC.VM.00012-10097</v>
      </c>
      <c r="C213" s="413" t="e">
        <f>_xlfn.XLOOKUP(E213,macros!B:B,macros!#REF!)</f>
        <v>#REF!</v>
      </c>
      <c r="D213" s="293">
        <v>70005</v>
      </c>
      <c r="E213" s="417" t="s">
        <v>310</v>
      </c>
      <c r="F213" s="417">
        <v>10097</v>
      </c>
      <c r="G213" t="s">
        <v>549</v>
      </c>
    </row>
    <row r="214" spans="1:7" s="295" customFormat="1">
      <c r="A214" s="293">
        <v>70005</v>
      </c>
      <c r="B214" s="296" t="str">
        <f t="shared" si="3"/>
        <v>CC.VM.00013-10097</v>
      </c>
      <c r="C214" s="413" t="e">
        <f>_xlfn.XLOOKUP(E214,macros!B:B,macros!#REF!)</f>
        <v>#REF!</v>
      </c>
      <c r="D214" s="293">
        <v>70005</v>
      </c>
      <c r="E214" s="417" t="s">
        <v>312</v>
      </c>
      <c r="F214" s="417">
        <v>10097</v>
      </c>
      <c r="G214" t="s">
        <v>549</v>
      </c>
    </row>
    <row r="215" spans="1:7" s="295" customFormat="1">
      <c r="A215" s="293">
        <v>70005</v>
      </c>
      <c r="B215" s="296" t="str">
        <f t="shared" si="3"/>
        <v>CC.VM.00014-10097</v>
      </c>
      <c r="C215" s="413" t="e">
        <f>_xlfn.XLOOKUP(E215,macros!B:B,macros!#REF!)</f>
        <v>#REF!</v>
      </c>
      <c r="D215" s="293">
        <v>70005</v>
      </c>
      <c r="E215" s="417" t="s">
        <v>314</v>
      </c>
      <c r="F215" s="417">
        <v>10097</v>
      </c>
      <c r="G215" t="s">
        <v>549</v>
      </c>
    </row>
    <row r="216" spans="1:7" s="295" customFormat="1">
      <c r="A216" s="293">
        <v>70005</v>
      </c>
      <c r="B216" s="296" t="str">
        <f t="shared" si="3"/>
        <v>CC.VM.00015-10097</v>
      </c>
      <c r="C216" s="413" t="e">
        <f>_xlfn.XLOOKUP(E216,macros!B:B,macros!#REF!)</f>
        <v>#REF!</v>
      </c>
      <c r="D216" s="293">
        <v>70005</v>
      </c>
      <c r="E216" s="417" t="s">
        <v>316</v>
      </c>
      <c r="F216" s="417">
        <v>10097</v>
      </c>
      <c r="G216" t="s">
        <v>549</v>
      </c>
    </row>
    <row r="217" spans="1:7" s="295" customFormat="1">
      <c r="A217" s="293">
        <v>70005</v>
      </c>
      <c r="B217" s="296" t="str">
        <f t="shared" si="3"/>
        <v>CC.VM.00016-10097</v>
      </c>
      <c r="C217" s="413" t="e">
        <f>_xlfn.XLOOKUP(E217,macros!B:B,macros!#REF!)</f>
        <v>#REF!</v>
      </c>
      <c r="D217" s="293">
        <v>70005</v>
      </c>
      <c r="E217" s="417" t="s">
        <v>318</v>
      </c>
      <c r="F217" s="417">
        <v>10097</v>
      </c>
      <c r="G217" t="s">
        <v>549</v>
      </c>
    </row>
    <row r="218" spans="1:7" s="295" customFormat="1">
      <c r="A218" s="293">
        <v>70005</v>
      </c>
      <c r="B218" s="296" t="str">
        <f t="shared" si="3"/>
        <v>CC.VM.00017-10097</v>
      </c>
      <c r="C218" s="413" t="e">
        <f>_xlfn.XLOOKUP(E218,macros!B:B,macros!#REF!)</f>
        <v>#REF!</v>
      </c>
      <c r="D218" s="293">
        <v>70005</v>
      </c>
      <c r="E218" s="417" t="s">
        <v>320</v>
      </c>
      <c r="F218" s="417">
        <v>10097</v>
      </c>
      <c r="G218" t="s">
        <v>549</v>
      </c>
    </row>
    <row r="219" spans="1:7" s="295" customFormat="1">
      <c r="A219" s="293">
        <v>70005</v>
      </c>
      <c r="B219" s="296" t="str">
        <f t="shared" si="3"/>
        <v>CC.VM.00018-10097</v>
      </c>
      <c r="C219" s="413" t="e">
        <f>_xlfn.XLOOKUP(E219,macros!B:B,macros!#REF!)</f>
        <v>#REF!</v>
      </c>
      <c r="D219" s="293">
        <v>70005</v>
      </c>
      <c r="E219" s="417" t="s">
        <v>322</v>
      </c>
      <c r="F219" s="417">
        <v>10097</v>
      </c>
      <c r="G219" t="s">
        <v>549</v>
      </c>
    </row>
    <row r="220" spans="1:7" s="295" customFormat="1">
      <c r="A220" s="293">
        <v>70005</v>
      </c>
      <c r="B220" s="296" t="str">
        <f t="shared" si="3"/>
        <v>CC.VM.00019-10097</v>
      </c>
      <c r="C220" s="413" t="e">
        <f>_xlfn.XLOOKUP(E220,macros!B:B,macros!#REF!)</f>
        <v>#REF!</v>
      </c>
      <c r="D220" s="293">
        <v>70005</v>
      </c>
      <c r="E220" s="417" t="s">
        <v>324</v>
      </c>
      <c r="F220" s="417">
        <v>10097</v>
      </c>
      <c r="G220" t="s">
        <v>549</v>
      </c>
    </row>
    <row r="221" spans="1:7" s="295" customFormat="1">
      <c r="A221" s="293">
        <v>70005</v>
      </c>
      <c r="B221" s="296" t="str">
        <f t="shared" si="3"/>
        <v>CC.VM.00020-10097</v>
      </c>
      <c r="C221" s="413" t="e">
        <f>_xlfn.XLOOKUP(E221,macros!B:B,macros!#REF!)</f>
        <v>#REF!</v>
      </c>
      <c r="D221" s="293">
        <v>70005</v>
      </c>
      <c r="E221" s="417" t="s">
        <v>326</v>
      </c>
      <c r="F221" s="417">
        <v>10097</v>
      </c>
      <c r="G221" t="s">
        <v>549</v>
      </c>
    </row>
    <row r="222" spans="1:7" s="295" customFormat="1">
      <c r="A222" s="293">
        <v>70005</v>
      </c>
      <c r="B222" s="296" t="str">
        <f t="shared" si="3"/>
        <v>CC.VM.00001-10081</v>
      </c>
      <c r="C222" s="413" t="e">
        <f>_xlfn.XLOOKUP(E222,macros!B:B,macros!#REF!)</f>
        <v>#REF!</v>
      </c>
      <c r="D222" s="293">
        <v>70005</v>
      </c>
      <c r="E222" s="417" t="s">
        <v>285</v>
      </c>
      <c r="F222" s="417">
        <v>10081</v>
      </c>
      <c r="G222" s="416">
        <v>10081</v>
      </c>
    </row>
    <row r="223" spans="1:7" s="295" customFormat="1">
      <c r="A223" s="293">
        <v>70005</v>
      </c>
      <c r="B223" s="296" t="str">
        <f t="shared" si="3"/>
        <v>CC.VM.00002-10081</v>
      </c>
      <c r="C223" s="413" t="e">
        <f>_xlfn.XLOOKUP(E223,macros!B:B,macros!#REF!)</f>
        <v>#REF!</v>
      </c>
      <c r="D223" s="293">
        <v>70005</v>
      </c>
      <c r="E223" s="417" t="s">
        <v>288</v>
      </c>
      <c r="F223" s="417">
        <v>10081</v>
      </c>
      <c r="G223" s="416">
        <v>10081</v>
      </c>
    </row>
    <row r="224" spans="1:7" s="295" customFormat="1">
      <c r="A224" s="293">
        <v>70005</v>
      </c>
      <c r="B224" s="296" t="str">
        <f t="shared" si="3"/>
        <v>CC.VM.00003-10081</v>
      </c>
      <c r="C224" s="413" t="e">
        <f>_xlfn.XLOOKUP(E224,macros!B:B,macros!#REF!)</f>
        <v>#REF!</v>
      </c>
      <c r="D224" s="293">
        <v>70005</v>
      </c>
      <c r="E224" s="417" t="s">
        <v>290</v>
      </c>
      <c r="F224" s="417">
        <v>10081</v>
      </c>
      <c r="G224" s="416">
        <v>10081</v>
      </c>
    </row>
    <row r="225" spans="1:7" s="295" customFormat="1">
      <c r="A225" s="293">
        <v>70005</v>
      </c>
      <c r="B225" s="296" t="str">
        <f t="shared" si="3"/>
        <v>CC.VM.00004-10081</v>
      </c>
      <c r="C225" s="413" t="e">
        <f>_xlfn.XLOOKUP(E225,macros!B:B,macros!#REF!)</f>
        <v>#REF!</v>
      </c>
      <c r="D225" s="293">
        <v>70005</v>
      </c>
      <c r="E225" s="417" t="s">
        <v>292</v>
      </c>
      <c r="F225" s="417">
        <v>10081</v>
      </c>
      <c r="G225" s="416">
        <v>10081</v>
      </c>
    </row>
    <row r="226" spans="1:7" s="295" customFormat="1">
      <c r="A226" s="293">
        <v>70005</v>
      </c>
      <c r="B226" s="296" t="str">
        <f t="shared" si="3"/>
        <v>CC.VM.00005-10081</v>
      </c>
      <c r="C226" s="413" t="e">
        <f>_xlfn.XLOOKUP(E226,macros!B:B,macros!#REF!)</f>
        <v>#REF!</v>
      </c>
      <c r="D226" s="293">
        <v>70005</v>
      </c>
      <c r="E226" s="417" t="s">
        <v>294</v>
      </c>
      <c r="F226" s="417">
        <v>10081</v>
      </c>
      <c r="G226" s="416">
        <v>10081</v>
      </c>
    </row>
    <row r="227" spans="1:7" s="295" customFormat="1">
      <c r="A227" s="293">
        <v>70005</v>
      </c>
      <c r="B227" s="296" t="str">
        <f t="shared" si="3"/>
        <v>CC.VM.00006-10081</v>
      </c>
      <c r="C227" s="413" t="e">
        <f>_xlfn.XLOOKUP(E227,macros!B:B,macros!#REF!)</f>
        <v>#REF!</v>
      </c>
      <c r="D227" s="293">
        <v>70005</v>
      </c>
      <c r="E227" s="417" t="s">
        <v>296</v>
      </c>
      <c r="F227" s="417">
        <v>10081</v>
      </c>
      <c r="G227" s="416">
        <v>10081</v>
      </c>
    </row>
    <row r="228" spans="1:7" s="295" customFormat="1">
      <c r="A228" s="293">
        <v>70005</v>
      </c>
      <c r="B228" s="296" t="str">
        <f t="shared" si="3"/>
        <v>CC.VM.00007-10081</v>
      </c>
      <c r="C228" s="413" t="e">
        <f>_xlfn.XLOOKUP(E228,macros!B:B,macros!#REF!)</f>
        <v>#REF!</v>
      </c>
      <c r="D228" s="293">
        <v>70005</v>
      </c>
      <c r="E228" s="417" t="s">
        <v>299</v>
      </c>
      <c r="F228" s="417">
        <v>10081</v>
      </c>
      <c r="G228" s="416">
        <v>10081</v>
      </c>
    </row>
    <row r="229" spans="1:7" s="295" customFormat="1">
      <c r="A229" s="293">
        <v>70005</v>
      </c>
      <c r="B229" s="296" t="str">
        <f t="shared" si="3"/>
        <v>CC.VM.00008-10081</v>
      </c>
      <c r="C229" s="413" t="e">
        <f>_xlfn.XLOOKUP(E229,macros!B:B,macros!#REF!)</f>
        <v>#REF!</v>
      </c>
      <c r="D229" s="293">
        <v>70005</v>
      </c>
      <c r="E229" s="417" t="s">
        <v>301</v>
      </c>
      <c r="F229" s="417">
        <v>10081</v>
      </c>
      <c r="G229" s="416">
        <v>10081</v>
      </c>
    </row>
    <row r="230" spans="1:7" s="295" customFormat="1">
      <c r="A230" s="293">
        <v>70005</v>
      </c>
      <c r="B230" s="296" t="str">
        <f t="shared" si="3"/>
        <v>CC.VM.00009-10081</v>
      </c>
      <c r="C230" s="413" t="e">
        <f>_xlfn.XLOOKUP(E230,macros!B:B,macros!#REF!)</f>
        <v>#REF!</v>
      </c>
      <c r="D230" s="293">
        <v>70005</v>
      </c>
      <c r="E230" s="417" t="s">
        <v>304</v>
      </c>
      <c r="F230" s="417">
        <v>10081</v>
      </c>
      <c r="G230" s="416">
        <v>10081</v>
      </c>
    </row>
    <row r="231" spans="1:7" s="295" customFormat="1">
      <c r="A231" s="293">
        <v>70005</v>
      </c>
      <c r="B231" s="296" t="str">
        <f t="shared" si="3"/>
        <v>CC.VM.00010-10081</v>
      </c>
      <c r="C231" s="413" t="e">
        <f>_xlfn.XLOOKUP(E231,macros!B:B,macros!#REF!)</f>
        <v>#REF!</v>
      </c>
      <c r="D231" s="293">
        <v>70005</v>
      </c>
      <c r="E231" s="417" t="s">
        <v>306</v>
      </c>
      <c r="F231" s="417">
        <v>10081</v>
      </c>
      <c r="G231" s="416">
        <v>10081</v>
      </c>
    </row>
    <row r="232" spans="1:7" s="295" customFormat="1">
      <c r="A232" s="293">
        <v>70005</v>
      </c>
      <c r="B232" s="296" t="str">
        <f t="shared" si="3"/>
        <v>CC.VM.00011-10081</v>
      </c>
      <c r="C232" s="413" t="e">
        <f>_xlfn.XLOOKUP(E232,macros!B:B,macros!#REF!)</f>
        <v>#REF!</v>
      </c>
      <c r="D232" s="293">
        <v>70005</v>
      </c>
      <c r="E232" s="417" t="s">
        <v>308</v>
      </c>
      <c r="F232" s="417">
        <v>10081</v>
      </c>
      <c r="G232" t="s">
        <v>550</v>
      </c>
    </row>
    <row r="233" spans="1:7" s="295" customFormat="1">
      <c r="A233" s="293">
        <v>70005</v>
      </c>
      <c r="B233" s="296" t="str">
        <f t="shared" si="3"/>
        <v>CC.VM.00012-10081</v>
      </c>
      <c r="C233" s="413" t="e">
        <f>_xlfn.XLOOKUP(E233,macros!B:B,macros!#REF!)</f>
        <v>#REF!</v>
      </c>
      <c r="D233" s="293">
        <v>70005</v>
      </c>
      <c r="E233" s="417" t="s">
        <v>310</v>
      </c>
      <c r="F233" s="417">
        <v>10081</v>
      </c>
      <c r="G233" t="s">
        <v>550</v>
      </c>
    </row>
    <row r="234" spans="1:7" s="295" customFormat="1">
      <c r="A234" s="293">
        <v>70005</v>
      </c>
      <c r="B234" s="296" t="str">
        <f t="shared" si="3"/>
        <v>CC.VM.00013-10081</v>
      </c>
      <c r="C234" s="413" t="e">
        <f>_xlfn.XLOOKUP(E234,macros!B:B,macros!#REF!)</f>
        <v>#REF!</v>
      </c>
      <c r="D234" s="293">
        <v>70005</v>
      </c>
      <c r="E234" s="417" t="s">
        <v>312</v>
      </c>
      <c r="F234" s="417">
        <v>10081</v>
      </c>
      <c r="G234" t="s">
        <v>550</v>
      </c>
    </row>
    <row r="235" spans="1:7" s="295" customFormat="1">
      <c r="A235" s="293">
        <v>70005</v>
      </c>
      <c r="B235" s="296" t="str">
        <f t="shared" si="3"/>
        <v>CC.VM.00014-10081</v>
      </c>
      <c r="C235" s="413" t="e">
        <f>_xlfn.XLOOKUP(E235,macros!B:B,macros!#REF!)</f>
        <v>#REF!</v>
      </c>
      <c r="D235" s="293">
        <v>70005</v>
      </c>
      <c r="E235" s="417" t="s">
        <v>314</v>
      </c>
      <c r="F235" s="417">
        <v>10081</v>
      </c>
      <c r="G235" t="s">
        <v>550</v>
      </c>
    </row>
    <row r="236" spans="1:7" s="295" customFormat="1">
      <c r="A236" s="293">
        <v>70005</v>
      </c>
      <c r="B236" s="296" t="str">
        <f t="shared" si="3"/>
        <v>CC.VM.00015-10081</v>
      </c>
      <c r="C236" s="413" t="e">
        <f>_xlfn.XLOOKUP(E236,macros!B:B,macros!#REF!)</f>
        <v>#REF!</v>
      </c>
      <c r="D236" s="293">
        <v>70005</v>
      </c>
      <c r="E236" s="417" t="s">
        <v>316</v>
      </c>
      <c r="F236" s="417">
        <v>10081</v>
      </c>
      <c r="G236" t="s">
        <v>550</v>
      </c>
    </row>
    <row r="237" spans="1:7" s="295" customFormat="1">
      <c r="A237" s="293">
        <v>70005</v>
      </c>
      <c r="B237" s="296" t="str">
        <f t="shared" si="3"/>
        <v>CC.VM.00016-10081</v>
      </c>
      <c r="C237" s="413" t="e">
        <f>_xlfn.XLOOKUP(E237,macros!B:B,macros!#REF!)</f>
        <v>#REF!</v>
      </c>
      <c r="D237" s="293">
        <v>70005</v>
      </c>
      <c r="E237" s="417" t="s">
        <v>318</v>
      </c>
      <c r="F237" s="417">
        <v>10081</v>
      </c>
      <c r="G237" t="s">
        <v>550</v>
      </c>
    </row>
    <row r="238" spans="1:7" s="295" customFormat="1">
      <c r="A238" s="293">
        <v>70005</v>
      </c>
      <c r="B238" s="296" t="str">
        <f t="shared" si="3"/>
        <v>CC.VM.00017-10081</v>
      </c>
      <c r="C238" s="413" t="e">
        <f>_xlfn.XLOOKUP(E238,macros!B:B,macros!#REF!)</f>
        <v>#REF!</v>
      </c>
      <c r="D238" s="293">
        <v>70005</v>
      </c>
      <c r="E238" s="417" t="s">
        <v>320</v>
      </c>
      <c r="F238" s="417">
        <v>10081</v>
      </c>
      <c r="G238" t="s">
        <v>550</v>
      </c>
    </row>
    <row r="239" spans="1:7" s="295" customFormat="1">
      <c r="A239" s="293">
        <v>70005</v>
      </c>
      <c r="B239" s="296" t="str">
        <f t="shared" ref="B239:B302" si="4">E239&amp;"-"&amp;F239</f>
        <v>CC.VM.00018-10081</v>
      </c>
      <c r="C239" s="413" t="e">
        <f>_xlfn.XLOOKUP(E239,macros!B:B,macros!#REF!)</f>
        <v>#REF!</v>
      </c>
      <c r="D239" s="293">
        <v>70005</v>
      </c>
      <c r="E239" s="417" t="s">
        <v>322</v>
      </c>
      <c r="F239" s="417">
        <v>10081</v>
      </c>
      <c r="G239" t="s">
        <v>550</v>
      </c>
    </row>
    <row r="240" spans="1:7" s="295" customFormat="1">
      <c r="A240" s="293">
        <v>70005</v>
      </c>
      <c r="B240" s="296" t="str">
        <f t="shared" si="4"/>
        <v>CC.VM.00019-10081</v>
      </c>
      <c r="C240" s="413" t="e">
        <f>_xlfn.XLOOKUP(E240,macros!B:B,macros!#REF!)</f>
        <v>#REF!</v>
      </c>
      <c r="D240" s="293">
        <v>70005</v>
      </c>
      <c r="E240" s="417" t="s">
        <v>324</v>
      </c>
      <c r="F240" s="417">
        <v>10081</v>
      </c>
      <c r="G240" t="s">
        <v>550</v>
      </c>
    </row>
    <row r="241" spans="1:7" s="295" customFormat="1">
      <c r="A241" s="293">
        <v>70005</v>
      </c>
      <c r="B241" s="296" t="str">
        <f t="shared" si="4"/>
        <v>CC.VM.00020-10081</v>
      </c>
      <c r="C241" s="413" t="e">
        <f>_xlfn.XLOOKUP(E241,macros!B:B,macros!#REF!)</f>
        <v>#REF!</v>
      </c>
      <c r="D241" s="293">
        <v>70005</v>
      </c>
      <c r="E241" s="417" t="s">
        <v>326</v>
      </c>
      <c r="F241" s="417">
        <v>10081</v>
      </c>
      <c r="G241" t="s">
        <v>550</v>
      </c>
    </row>
    <row r="242" spans="1:7" s="295" customFormat="1" hidden="1">
      <c r="A242" s="293">
        <v>70005</v>
      </c>
      <c r="B242" s="296" t="str">
        <f t="shared" si="4"/>
        <v>CC.VM.00001-10082</v>
      </c>
      <c r="C242" s="413">
        <f>_xlfn.XLOOKUP(E242,macros!B:B,macros!S:S)</f>
        <v>0</v>
      </c>
      <c r="D242" s="293">
        <v>70005</v>
      </c>
      <c r="E242" s="417" t="s">
        <v>285</v>
      </c>
      <c r="F242" s="417">
        <v>10082</v>
      </c>
      <c r="G242" s="416">
        <v>10082</v>
      </c>
    </row>
    <row r="243" spans="1:7" s="295" customFormat="1" hidden="1">
      <c r="A243" s="293">
        <v>70005</v>
      </c>
      <c r="B243" s="296" t="str">
        <f t="shared" si="4"/>
        <v>CC.VM.00002-10082</v>
      </c>
      <c r="C243" s="413">
        <f>_xlfn.XLOOKUP(E243,macros!B:B,macros!S:S)</f>
        <v>0</v>
      </c>
      <c r="D243" s="293">
        <v>70005</v>
      </c>
      <c r="E243" s="417" t="s">
        <v>288</v>
      </c>
      <c r="F243" s="417">
        <v>10082</v>
      </c>
      <c r="G243" s="416">
        <v>10082</v>
      </c>
    </row>
    <row r="244" spans="1:7" s="295" customFormat="1" hidden="1">
      <c r="A244" s="293">
        <v>70005</v>
      </c>
      <c r="B244" s="296" t="str">
        <f t="shared" si="4"/>
        <v>CC.VM.00003-10082</v>
      </c>
      <c r="C244" s="413">
        <f>_xlfn.XLOOKUP(E244,macros!B:B,macros!S:S)</f>
        <v>0</v>
      </c>
      <c r="D244" s="293">
        <v>70005</v>
      </c>
      <c r="E244" s="417" t="s">
        <v>290</v>
      </c>
      <c r="F244" s="417">
        <v>10082</v>
      </c>
      <c r="G244" s="416">
        <v>10082</v>
      </c>
    </row>
    <row r="245" spans="1:7" s="295" customFormat="1" hidden="1">
      <c r="A245" s="293">
        <v>70005</v>
      </c>
      <c r="B245" s="296" t="str">
        <f t="shared" si="4"/>
        <v>CC.VM.00004-10082</v>
      </c>
      <c r="C245" s="413">
        <f>_xlfn.XLOOKUP(E245,macros!B:B,macros!S:S)</f>
        <v>0</v>
      </c>
      <c r="D245" s="293">
        <v>70005</v>
      </c>
      <c r="E245" s="417" t="s">
        <v>292</v>
      </c>
      <c r="F245" s="417">
        <v>10082</v>
      </c>
      <c r="G245" s="416">
        <v>10082</v>
      </c>
    </row>
    <row r="246" spans="1:7" s="295" customFormat="1" hidden="1">
      <c r="A246" s="293">
        <v>70005</v>
      </c>
      <c r="B246" s="296" t="str">
        <f t="shared" si="4"/>
        <v>CC.VM.00005-10082</v>
      </c>
      <c r="C246" s="413">
        <f>_xlfn.XLOOKUP(E246,macros!B:B,macros!S:S)</f>
        <v>0</v>
      </c>
      <c r="D246" s="293">
        <v>70005</v>
      </c>
      <c r="E246" s="417" t="s">
        <v>294</v>
      </c>
      <c r="F246" s="417">
        <v>10082</v>
      </c>
      <c r="G246" s="416">
        <v>10082</v>
      </c>
    </row>
    <row r="247" spans="1:7" s="295" customFormat="1" hidden="1">
      <c r="A247" s="293">
        <v>70005</v>
      </c>
      <c r="B247" s="296" t="str">
        <f t="shared" si="4"/>
        <v>CC.VM.00006-10082</v>
      </c>
      <c r="C247" s="413">
        <f>_xlfn.XLOOKUP(E247,macros!B:B,macros!S:S)</f>
        <v>0</v>
      </c>
      <c r="D247" s="293">
        <v>70005</v>
      </c>
      <c r="E247" s="417" t="s">
        <v>296</v>
      </c>
      <c r="F247" s="417">
        <v>10082</v>
      </c>
      <c r="G247" s="416">
        <v>10082</v>
      </c>
    </row>
    <row r="248" spans="1:7" s="295" customFormat="1" hidden="1">
      <c r="A248" s="293">
        <v>70005</v>
      </c>
      <c r="B248" s="296" t="str">
        <f t="shared" si="4"/>
        <v>CC.VM.00007-10082</v>
      </c>
      <c r="C248" s="413">
        <f>_xlfn.XLOOKUP(E248,macros!B:B,macros!S:S)</f>
        <v>0</v>
      </c>
      <c r="D248" s="293">
        <v>70005</v>
      </c>
      <c r="E248" s="417" t="s">
        <v>299</v>
      </c>
      <c r="F248" s="417">
        <v>10082</v>
      </c>
      <c r="G248" s="416">
        <v>10082</v>
      </c>
    </row>
    <row r="249" spans="1:7" s="295" customFormat="1" hidden="1">
      <c r="A249" s="293">
        <v>70005</v>
      </c>
      <c r="B249" s="296" t="str">
        <f t="shared" si="4"/>
        <v>CC.VM.00008-10082</v>
      </c>
      <c r="C249" s="413">
        <f>_xlfn.XLOOKUP(E249,macros!B:B,macros!S:S)</f>
        <v>0</v>
      </c>
      <c r="D249" s="293">
        <v>70005</v>
      </c>
      <c r="E249" s="417" t="s">
        <v>301</v>
      </c>
      <c r="F249" s="417">
        <v>10082</v>
      </c>
      <c r="G249" s="416">
        <v>10082</v>
      </c>
    </row>
    <row r="250" spans="1:7" s="295" customFormat="1" hidden="1">
      <c r="A250" s="293">
        <v>70005</v>
      </c>
      <c r="B250" s="296" t="str">
        <f t="shared" si="4"/>
        <v>CC.VM.00009-10082</v>
      </c>
      <c r="C250" s="413">
        <f>_xlfn.XLOOKUP(E250,macros!B:B,macros!S:S)</f>
        <v>0</v>
      </c>
      <c r="D250" s="293">
        <v>70005</v>
      </c>
      <c r="E250" s="417" t="s">
        <v>304</v>
      </c>
      <c r="F250" s="417">
        <v>10082</v>
      </c>
      <c r="G250" s="416">
        <v>10082</v>
      </c>
    </row>
    <row r="251" spans="1:7" s="295" customFormat="1" hidden="1">
      <c r="A251" s="293">
        <v>70005</v>
      </c>
      <c r="B251" s="296" t="str">
        <f t="shared" si="4"/>
        <v>CC.VM.00010-10082</v>
      </c>
      <c r="C251" s="413">
        <f>_xlfn.XLOOKUP(E251,macros!B:B,macros!S:S)</f>
        <v>0</v>
      </c>
      <c r="D251" s="293">
        <v>70005</v>
      </c>
      <c r="E251" s="417" t="s">
        <v>306</v>
      </c>
      <c r="F251" s="417">
        <v>10082</v>
      </c>
      <c r="G251" s="416">
        <v>10082</v>
      </c>
    </row>
    <row r="252" spans="1:7" s="295" customFormat="1" hidden="1">
      <c r="A252" s="293">
        <v>70005</v>
      </c>
      <c r="B252" s="296" t="str">
        <f t="shared" si="4"/>
        <v>CC.VM.00011-10082</v>
      </c>
      <c r="C252" s="413">
        <f>_xlfn.XLOOKUP(E252,macros!B:B,macros!S:S)</f>
        <v>0</v>
      </c>
      <c r="D252" s="293">
        <v>70005</v>
      </c>
      <c r="E252" s="417" t="s">
        <v>308</v>
      </c>
      <c r="F252" s="417">
        <v>10082</v>
      </c>
      <c r="G252" t="s">
        <v>551</v>
      </c>
    </row>
    <row r="253" spans="1:7" s="295" customFormat="1" hidden="1">
      <c r="A253" s="293">
        <v>70005</v>
      </c>
      <c r="B253" s="296" t="str">
        <f t="shared" si="4"/>
        <v>CC.VM.00012-10082</v>
      </c>
      <c r="C253" s="413">
        <f>_xlfn.XLOOKUP(E253,macros!B:B,macros!S:S)</f>
        <v>0</v>
      </c>
      <c r="D253" s="293">
        <v>70005</v>
      </c>
      <c r="E253" s="417" t="s">
        <v>310</v>
      </c>
      <c r="F253" s="417">
        <v>10082</v>
      </c>
      <c r="G253" t="s">
        <v>551</v>
      </c>
    </row>
    <row r="254" spans="1:7" s="295" customFormat="1" hidden="1">
      <c r="A254" s="293">
        <v>70005</v>
      </c>
      <c r="B254" s="296" t="str">
        <f t="shared" si="4"/>
        <v>CC.VM.00013-10082</v>
      </c>
      <c r="C254" s="413">
        <f>_xlfn.XLOOKUP(E254,macros!B:B,macros!S:S)</f>
        <v>0</v>
      </c>
      <c r="D254" s="293">
        <v>70005</v>
      </c>
      <c r="E254" s="417" t="s">
        <v>312</v>
      </c>
      <c r="F254" s="417">
        <v>10082</v>
      </c>
      <c r="G254" t="s">
        <v>551</v>
      </c>
    </row>
    <row r="255" spans="1:7" s="295" customFormat="1" hidden="1">
      <c r="A255" s="293">
        <v>70005</v>
      </c>
      <c r="B255" s="296" t="str">
        <f t="shared" si="4"/>
        <v>CC.VM.00014-10082</v>
      </c>
      <c r="C255" s="413">
        <f>_xlfn.XLOOKUP(E255,macros!B:B,macros!S:S)</f>
        <v>0</v>
      </c>
      <c r="D255" s="293">
        <v>70005</v>
      </c>
      <c r="E255" s="417" t="s">
        <v>314</v>
      </c>
      <c r="F255" s="417">
        <v>10082</v>
      </c>
      <c r="G255" t="s">
        <v>551</v>
      </c>
    </row>
    <row r="256" spans="1:7" s="295" customFormat="1" hidden="1">
      <c r="A256" s="293">
        <v>70005</v>
      </c>
      <c r="B256" s="296" t="str">
        <f t="shared" si="4"/>
        <v>CC.VM.00015-10082</v>
      </c>
      <c r="C256" s="413">
        <f>_xlfn.XLOOKUP(E256,macros!B:B,macros!S:S)</f>
        <v>0</v>
      </c>
      <c r="D256" s="293">
        <v>70005</v>
      </c>
      <c r="E256" s="417" t="s">
        <v>316</v>
      </c>
      <c r="F256" s="417">
        <v>10082</v>
      </c>
      <c r="G256" t="s">
        <v>551</v>
      </c>
    </row>
    <row r="257" spans="1:7" s="295" customFormat="1" hidden="1">
      <c r="A257" s="293">
        <v>70005</v>
      </c>
      <c r="B257" s="296" t="str">
        <f t="shared" si="4"/>
        <v>CC.VM.00016-10082</v>
      </c>
      <c r="C257" s="413">
        <f>_xlfn.XLOOKUP(E257,macros!B:B,macros!S:S)</f>
        <v>0</v>
      </c>
      <c r="D257" s="293">
        <v>70005</v>
      </c>
      <c r="E257" s="417" t="s">
        <v>318</v>
      </c>
      <c r="F257" s="417">
        <v>10082</v>
      </c>
      <c r="G257" t="s">
        <v>551</v>
      </c>
    </row>
    <row r="258" spans="1:7" s="295" customFormat="1" hidden="1">
      <c r="A258" s="293">
        <v>70005</v>
      </c>
      <c r="B258" s="296" t="str">
        <f t="shared" si="4"/>
        <v>CC.VM.00017-10082</v>
      </c>
      <c r="C258" s="413">
        <f>_xlfn.XLOOKUP(E258,macros!B:B,macros!S:S)</f>
        <v>0</v>
      </c>
      <c r="D258" s="293">
        <v>70005</v>
      </c>
      <c r="E258" s="417" t="s">
        <v>320</v>
      </c>
      <c r="F258" s="417">
        <v>10082</v>
      </c>
      <c r="G258" t="s">
        <v>551</v>
      </c>
    </row>
    <row r="259" spans="1:7" s="295" customFormat="1" hidden="1">
      <c r="A259" s="293">
        <v>70005</v>
      </c>
      <c r="B259" s="296" t="str">
        <f t="shared" si="4"/>
        <v>CC.VM.00018-10082</v>
      </c>
      <c r="C259" s="413">
        <f>_xlfn.XLOOKUP(E259,macros!B:B,macros!S:S)</f>
        <v>0</v>
      </c>
      <c r="D259" s="293">
        <v>70005</v>
      </c>
      <c r="E259" s="417" t="s">
        <v>322</v>
      </c>
      <c r="F259" s="417">
        <v>10082</v>
      </c>
      <c r="G259" t="s">
        <v>551</v>
      </c>
    </row>
    <row r="260" spans="1:7" s="295" customFormat="1" hidden="1">
      <c r="A260" s="293">
        <v>70005</v>
      </c>
      <c r="B260" s="296" t="str">
        <f t="shared" si="4"/>
        <v>CC.VM.00019-10082</v>
      </c>
      <c r="C260" s="413">
        <f>_xlfn.XLOOKUP(E260,macros!B:B,macros!S:S)</f>
        <v>0</v>
      </c>
      <c r="D260" s="293">
        <v>70005</v>
      </c>
      <c r="E260" s="417" t="s">
        <v>324</v>
      </c>
      <c r="F260" s="417">
        <v>10082</v>
      </c>
      <c r="G260" t="s">
        <v>551</v>
      </c>
    </row>
    <row r="261" spans="1:7" s="295" customFormat="1" hidden="1">
      <c r="A261" s="293">
        <v>70005</v>
      </c>
      <c r="B261" s="296" t="str">
        <f t="shared" si="4"/>
        <v>CC.VM.00020-10082</v>
      </c>
      <c r="C261" s="413">
        <f>_xlfn.XLOOKUP(E261,macros!B:B,macros!S:S)</f>
        <v>0</v>
      </c>
      <c r="D261" s="293">
        <v>70005</v>
      </c>
      <c r="E261" s="417" t="s">
        <v>326</v>
      </c>
      <c r="F261" s="417">
        <v>10082</v>
      </c>
      <c r="G261" t="s">
        <v>551</v>
      </c>
    </row>
    <row r="262" spans="1:7" s="295" customFormat="1" hidden="1">
      <c r="A262" s="293">
        <v>70005</v>
      </c>
      <c r="B262" s="296" t="str">
        <f t="shared" si="4"/>
        <v>CC.VM.00001-10083</v>
      </c>
      <c r="C262" s="413">
        <f>_xlfn.XLOOKUP(E262,macros!B:B,macros!R:R)</f>
        <v>0</v>
      </c>
      <c r="D262" s="293">
        <v>70005</v>
      </c>
      <c r="E262" s="417" t="s">
        <v>285</v>
      </c>
      <c r="F262" s="417">
        <v>10083</v>
      </c>
      <c r="G262" s="416">
        <v>10083</v>
      </c>
    </row>
    <row r="263" spans="1:7" s="295" customFormat="1" hidden="1">
      <c r="A263" s="293">
        <v>70005</v>
      </c>
      <c r="B263" s="296" t="str">
        <f t="shared" si="4"/>
        <v>CC.VM.00002-10083</v>
      </c>
      <c r="C263" s="413">
        <f>_xlfn.XLOOKUP(E263,macros!B:B,macros!R:R)</f>
        <v>0</v>
      </c>
      <c r="D263" s="293">
        <v>70005</v>
      </c>
      <c r="E263" s="417" t="s">
        <v>288</v>
      </c>
      <c r="F263" s="417">
        <v>10083</v>
      </c>
      <c r="G263" s="416">
        <v>10083</v>
      </c>
    </row>
    <row r="264" spans="1:7" s="295" customFormat="1" hidden="1">
      <c r="A264" s="293">
        <v>70005</v>
      </c>
      <c r="B264" s="296" t="str">
        <f t="shared" si="4"/>
        <v>CC.VM.00003-10083</v>
      </c>
      <c r="C264" s="413">
        <f>_xlfn.XLOOKUP(E264,macros!B:B,macros!R:R)</f>
        <v>0</v>
      </c>
      <c r="D264" s="293">
        <v>70005</v>
      </c>
      <c r="E264" s="417" t="s">
        <v>290</v>
      </c>
      <c r="F264" s="417">
        <v>10083</v>
      </c>
      <c r="G264" s="416">
        <v>10083</v>
      </c>
    </row>
    <row r="265" spans="1:7" s="295" customFormat="1" hidden="1">
      <c r="A265" s="293">
        <v>70005</v>
      </c>
      <c r="B265" s="296" t="str">
        <f t="shared" si="4"/>
        <v>CC.VM.00004-10083</v>
      </c>
      <c r="C265" s="413">
        <f>_xlfn.XLOOKUP(E265,macros!B:B,macros!R:R)</f>
        <v>0</v>
      </c>
      <c r="D265" s="293">
        <v>70005</v>
      </c>
      <c r="E265" s="417" t="s">
        <v>292</v>
      </c>
      <c r="F265" s="417">
        <v>10083</v>
      </c>
      <c r="G265" s="416">
        <v>10083</v>
      </c>
    </row>
    <row r="266" spans="1:7" s="295" customFormat="1" hidden="1">
      <c r="A266" s="293">
        <v>70005</v>
      </c>
      <c r="B266" s="296" t="str">
        <f t="shared" si="4"/>
        <v>CC.VM.00005-10083</v>
      </c>
      <c r="C266" s="413">
        <f>_xlfn.XLOOKUP(E266,macros!B:B,macros!R:R)</f>
        <v>0</v>
      </c>
      <c r="D266" s="293">
        <v>70005</v>
      </c>
      <c r="E266" s="417" t="s">
        <v>294</v>
      </c>
      <c r="F266" s="417">
        <v>10083</v>
      </c>
      <c r="G266" s="416">
        <v>10083</v>
      </c>
    </row>
    <row r="267" spans="1:7" s="295" customFormat="1" hidden="1">
      <c r="A267" s="293">
        <v>70005</v>
      </c>
      <c r="B267" s="296" t="str">
        <f t="shared" si="4"/>
        <v>CC.VM.00006-10083</v>
      </c>
      <c r="C267" s="413">
        <f>_xlfn.XLOOKUP(E267,macros!B:B,macros!R:R)</f>
        <v>0</v>
      </c>
      <c r="D267" s="293">
        <v>70005</v>
      </c>
      <c r="E267" s="417" t="s">
        <v>296</v>
      </c>
      <c r="F267" s="417">
        <v>10083</v>
      </c>
      <c r="G267" s="416">
        <v>10083</v>
      </c>
    </row>
    <row r="268" spans="1:7" s="295" customFormat="1" hidden="1">
      <c r="A268" s="293">
        <v>70005</v>
      </c>
      <c r="B268" s="296" t="str">
        <f t="shared" si="4"/>
        <v>CC.VM.00007-10083</v>
      </c>
      <c r="C268" s="413">
        <f>_xlfn.XLOOKUP(E268,macros!B:B,macros!R:R)</f>
        <v>0</v>
      </c>
      <c r="D268" s="293">
        <v>70005</v>
      </c>
      <c r="E268" s="417" t="s">
        <v>299</v>
      </c>
      <c r="F268" s="417">
        <v>10083</v>
      </c>
      <c r="G268" s="416">
        <v>10083</v>
      </c>
    </row>
    <row r="269" spans="1:7" s="295" customFormat="1" hidden="1">
      <c r="A269" s="293">
        <v>70005</v>
      </c>
      <c r="B269" s="296" t="str">
        <f t="shared" si="4"/>
        <v>CC.VM.00008-10083</v>
      </c>
      <c r="C269" s="413">
        <f>_xlfn.XLOOKUP(E269,macros!B:B,macros!R:R)</f>
        <v>0</v>
      </c>
      <c r="D269" s="293">
        <v>70005</v>
      </c>
      <c r="E269" s="417" t="s">
        <v>301</v>
      </c>
      <c r="F269" s="417">
        <v>10083</v>
      </c>
      <c r="G269" s="416">
        <v>10083</v>
      </c>
    </row>
    <row r="270" spans="1:7" s="295" customFormat="1" hidden="1">
      <c r="A270" s="293">
        <v>70005</v>
      </c>
      <c r="B270" s="296" t="str">
        <f t="shared" si="4"/>
        <v>CC.VM.00009-10083</v>
      </c>
      <c r="C270" s="413">
        <f>_xlfn.XLOOKUP(E270,macros!B:B,macros!R:R)</f>
        <v>0</v>
      </c>
      <c r="D270" s="293">
        <v>70005</v>
      </c>
      <c r="E270" s="417" t="s">
        <v>304</v>
      </c>
      <c r="F270" s="417">
        <v>10083</v>
      </c>
      <c r="G270" s="416">
        <v>10083</v>
      </c>
    </row>
    <row r="271" spans="1:7" s="295" customFormat="1" hidden="1">
      <c r="A271" s="293">
        <v>70005</v>
      </c>
      <c r="B271" s="296" t="str">
        <f t="shared" si="4"/>
        <v>CC.VM.00010-10083</v>
      </c>
      <c r="C271" s="413">
        <f>_xlfn.XLOOKUP(E271,macros!B:B,macros!R:R)</f>
        <v>0</v>
      </c>
      <c r="D271" s="293">
        <v>70005</v>
      </c>
      <c r="E271" s="417" t="s">
        <v>306</v>
      </c>
      <c r="F271" s="417">
        <v>10083</v>
      </c>
      <c r="G271" s="416">
        <v>10083</v>
      </c>
    </row>
    <row r="272" spans="1:7" s="295" customFormat="1" hidden="1">
      <c r="A272" s="293">
        <v>70005</v>
      </c>
      <c r="B272" s="296" t="str">
        <f t="shared" si="4"/>
        <v>CC.VM.00011-10083</v>
      </c>
      <c r="C272" s="413">
        <f>_xlfn.XLOOKUP(E272,macros!B:B,macros!R:R)</f>
        <v>0</v>
      </c>
      <c r="D272" s="293">
        <v>70005</v>
      </c>
      <c r="E272" s="417" t="s">
        <v>308</v>
      </c>
      <c r="F272" s="417">
        <v>10083</v>
      </c>
      <c r="G272" t="s">
        <v>552</v>
      </c>
    </row>
    <row r="273" spans="1:7" s="295" customFormat="1" hidden="1">
      <c r="A273" s="293">
        <v>70005</v>
      </c>
      <c r="B273" s="296" t="str">
        <f t="shared" si="4"/>
        <v>CC.VM.00012-10083</v>
      </c>
      <c r="C273" s="413">
        <f>_xlfn.XLOOKUP(E273,macros!B:B,macros!R:R)</f>
        <v>0</v>
      </c>
      <c r="D273" s="293">
        <v>70005</v>
      </c>
      <c r="E273" s="417" t="s">
        <v>310</v>
      </c>
      <c r="F273" s="417">
        <v>10083</v>
      </c>
      <c r="G273" t="s">
        <v>552</v>
      </c>
    </row>
    <row r="274" spans="1:7" s="295" customFormat="1" hidden="1">
      <c r="A274" s="293">
        <v>70005</v>
      </c>
      <c r="B274" s="296" t="str">
        <f t="shared" si="4"/>
        <v>CC.VM.00013-10083</v>
      </c>
      <c r="C274" s="413">
        <f>_xlfn.XLOOKUP(E274,macros!B:B,macros!R:R)</f>
        <v>0</v>
      </c>
      <c r="D274" s="293">
        <v>70005</v>
      </c>
      <c r="E274" s="417" t="s">
        <v>312</v>
      </c>
      <c r="F274" s="417">
        <v>10083</v>
      </c>
      <c r="G274" t="s">
        <v>552</v>
      </c>
    </row>
    <row r="275" spans="1:7" s="295" customFormat="1" hidden="1">
      <c r="A275" s="293">
        <v>70005</v>
      </c>
      <c r="B275" s="296" t="str">
        <f t="shared" si="4"/>
        <v>CC.VM.00014-10083</v>
      </c>
      <c r="C275" s="413">
        <f>_xlfn.XLOOKUP(E275,macros!B:B,macros!R:R)</f>
        <v>0</v>
      </c>
      <c r="D275" s="293">
        <v>70005</v>
      </c>
      <c r="E275" s="417" t="s">
        <v>314</v>
      </c>
      <c r="F275" s="417">
        <v>10083</v>
      </c>
      <c r="G275" t="s">
        <v>552</v>
      </c>
    </row>
    <row r="276" spans="1:7" s="295" customFormat="1" hidden="1">
      <c r="A276" s="293">
        <v>70005</v>
      </c>
      <c r="B276" s="296" t="str">
        <f t="shared" si="4"/>
        <v>CC.VM.00015-10083</v>
      </c>
      <c r="C276" s="413">
        <f>_xlfn.XLOOKUP(E276,macros!B:B,macros!R:R)</f>
        <v>0</v>
      </c>
      <c r="D276" s="293">
        <v>70005</v>
      </c>
      <c r="E276" s="417" t="s">
        <v>316</v>
      </c>
      <c r="F276" s="417">
        <v>10083</v>
      </c>
      <c r="G276" t="s">
        <v>552</v>
      </c>
    </row>
    <row r="277" spans="1:7" s="295" customFormat="1" hidden="1">
      <c r="A277" s="293">
        <v>70005</v>
      </c>
      <c r="B277" s="296" t="str">
        <f t="shared" si="4"/>
        <v>CC.VM.00016-10083</v>
      </c>
      <c r="C277" s="413">
        <f>_xlfn.XLOOKUP(E277,macros!B:B,macros!R:R)</f>
        <v>0</v>
      </c>
      <c r="D277" s="293">
        <v>70005</v>
      </c>
      <c r="E277" s="417" t="s">
        <v>318</v>
      </c>
      <c r="F277" s="417">
        <v>10083</v>
      </c>
      <c r="G277" t="s">
        <v>552</v>
      </c>
    </row>
    <row r="278" spans="1:7" s="295" customFormat="1" hidden="1">
      <c r="A278" s="293">
        <v>70005</v>
      </c>
      <c r="B278" s="296" t="str">
        <f t="shared" si="4"/>
        <v>CC.VM.00017-10083</v>
      </c>
      <c r="C278" s="413">
        <f>_xlfn.XLOOKUP(E278,macros!B:B,macros!R:R)</f>
        <v>0</v>
      </c>
      <c r="D278" s="293">
        <v>70005</v>
      </c>
      <c r="E278" s="417" t="s">
        <v>320</v>
      </c>
      <c r="F278" s="417">
        <v>10083</v>
      </c>
      <c r="G278" t="s">
        <v>552</v>
      </c>
    </row>
    <row r="279" spans="1:7" s="295" customFormat="1" hidden="1">
      <c r="A279" s="293">
        <v>70005</v>
      </c>
      <c r="B279" s="296" t="str">
        <f t="shared" si="4"/>
        <v>CC.VM.00018-10083</v>
      </c>
      <c r="C279" s="413">
        <f>_xlfn.XLOOKUP(E279,macros!B:B,macros!R:R)</f>
        <v>0</v>
      </c>
      <c r="D279" s="293">
        <v>70005</v>
      </c>
      <c r="E279" s="417" t="s">
        <v>322</v>
      </c>
      <c r="F279" s="417">
        <v>10083</v>
      </c>
      <c r="G279" t="s">
        <v>552</v>
      </c>
    </row>
    <row r="280" spans="1:7" s="295" customFormat="1" hidden="1">
      <c r="A280" s="293">
        <v>70005</v>
      </c>
      <c r="B280" s="296" t="str">
        <f t="shared" si="4"/>
        <v>CC.VM.00019-10083</v>
      </c>
      <c r="C280" s="413">
        <f>_xlfn.XLOOKUP(E280,macros!B:B,macros!R:R)</f>
        <v>0</v>
      </c>
      <c r="D280" s="293">
        <v>70005</v>
      </c>
      <c r="E280" s="417" t="s">
        <v>324</v>
      </c>
      <c r="F280" s="417">
        <v>10083</v>
      </c>
      <c r="G280" t="s">
        <v>552</v>
      </c>
    </row>
    <row r="281" spans="1:7" s="295" customFormat="1" hidden="1">
      <c r="A281" s="293">
        <v>70005</v>
      </c>
      <c r="B281" s="296" t="str">
        <f t="shared" si="4"/>
        <v>CC.VM.00020-10083</v>
      </c>
      <c r="C281" s="413">
        <f>_xlfn.XLOOKUP(E281,macros!B:B,macros!R:R)</f>
        <v>0</v>
      </c>
      <c r="D281" s="293">
        <v>70005</v>
      </c>
      <c r="E281" s="417" t="s">
        <v>326</v>
      </c>
      <c r="F281" s="417">
        <v>10083</v>
      </c>
      <c r="G281" t="s">
        <v>552</v>
      </c>
    </row>
    <row r="282" spans="1:7" s="295" customFormat="1" hidden="1">
      <c r="A282" s="293">
        <v>70001</v>
      </c>
      <c r="B282" s="296" t="str">
        <f t="shared" si="4"/>
        <v>CC.GRFC001-yellow</v>
      </c>
      <c r="C282" s="413">
        <f>_xlfn.XLOOKUP(E282,holds!B:B,holds!I:I)</f>
        <v>0</v>
      </c>
      <c r="D282" s="293">
        <v>70001</v>
      </c>
      <c r="E282" s="417" t="s">
        <v>180</v>
      </c>
      <c r="F282" s="295" t="s">
        <v>113</v>
      </c>
      <c r="G282" s="295" t="s">
        <v>113</v>
      </c>
    </row>
    <row r="283" spans="1:7" s="295" customFormat="1" hidden="1">
      <c r="A283" s="293">
        <v>70001</v>
      </c>
      <c r="B283" s="296" t="str">
        <f t="shared" si="4"/>
        <v>CC.GRFC002-yellow</v>
      </c>
      <c r="C283" s="413">
        <f>_xlfn.XLOOKUP(E283,holds!B:B,holds!I:I)</f>
        <v>0</v>
      </c>
      <c r="D283" s="293">
        <v>70001</v>
      </c>
      <c r="E283" s="417" t="s">
        <v>182</v>
      </c>
      <c r="F283" s="295" t="s">
        <v>113</v>
      </c>
      <c r="G283" s="295" t="s">
        <v>113</v>
      </c>
    </row>
    <row r="284" spans="1:7" s="295" customFormat="1" hidden="1">
      <c r="A284" s="293">
        <v>70001</v>
      </c>
      <c r="B284" s="296" t="str">
        <f t="shared" si="4"/>
        <v>CC.GRFC003-yellow</v>
      </c>
      <c r="C284" s="413">
        <f>_xlfn.XLOOKUP(E284,holds!B:B,holds!I:I)</f>
        <v>0</v>
      </c>
      <c r="D284" s="293">
        <v>70001</v>
      </c>
      <c r="E284" s="417" t="s">
        <v>190</v>
      </c>
      <c r="F284" s="295" t="s">
        <v>113</v>
      </c>
      <c r="G284" s="295" t="s">
        <v>113</v>
      </c>
    </row>
    <row r="285" spans="1:7" s="295" customFormat="1" hidden="1">
      <c r="A285" s="293">
        <v>70001</v>
      </c>
      <c r="B285" s="296" t="str">
        <f t="shared" si="4"/>
        <v>CC.GRFC004-yellow</v>
      </c>
      <c r="C285" s="413">
        <f>_xlfn.XLOOKUP(E285,holds!B:B,holds!I:I)</f>
        <v>0</v>
      </c>
      <c r="D285" s="293">
        <v>70001</v>
      </c>
      <c r="E285" s="417" t="s">
        <v>192</v>
      </c>
      <c r="F285" s="295" t="s">
        <v>113</v>
      </c>
      <c r="G285" s="295" t="s">
        <v>113</v>
      </c>
    </row>
    <row r="286" spans="1:7" s="295" customFormat="1" hidden="1">
      <c r="A286" s="293">
        <v>70001</v>
      </c>
      <c r="B286" s="296" t="str">
        <f t="shared" si="4"/>
        <v>CC.GRFC005-yellow</v>
      </c>
      <c r="C286" s="413">
        <f>_xlfn.XLOOKUP(E286,holds!B:B,holds!I:I)</f>
        <v>0</v>
      </c>
      <c r="D286" s="293">
        <v>70001</v>
      </c>
      <c r="E286" s="417" t="s">
        <v>194</v>
      </c>
      <c r="F286" s="295" t="s">
        <v>113</v>
      </c>
      <c r="G286" s="295" t="s">
        <v>113</v>
      </c>
    </row>
    <row r="287" spans="1:7" s="295" customFormat="1" hidden="1">
      <c r="A287" s="293">
        <v>70001</v>
      </c>
      <c r="B287" s="296" t="str">
        <f t="shared" si="4"/>
        <v>CC.GRFC006-yellow</v>
      </c>
      <c r="C287" s="413">
        <f>_xlfn.XLOOKUP(E287,holds!B:B,holds!I:I)</f>
        <v>0</v>
      </c>
      <c r="D287" s="293">
        <v>70001</v>
      </c>
      <c r="E287" s="417" t="s">
        <v>196</v>
      </c>
      <c r="F287" s="295" t="s">
        <v>113</v>
      </c>
      <c r="G287" s="295" t="s">
        <v>113</v>
      </c>
    </row>
    <row r="288" spans="1:7" s="295" customFormat="1" hidden="1">
      <c r="A288" s="293">
        <v>70001</v>
      </c>
      <c r="B288" s="296" t="str">
        <f t="shared" si="4"/>
        <v>CC.GRFC007-yellow</v>
      </c>
      <c r="C288" s="413">
        <f>_xlfn.XLOOKUP(E288,holds!B:B,holds!I:I)</f>
        <v>0</v>
      </c>
      <c r="D288" s="293">
        <v>70001</v>
      </c>
      <c r="E288" s="417" t="s">
        <v>198</v>
      </c>
      <c r="F288" s="295" t="s">
        <v>113</v>
      </c>
      <c r="G288" s="295" t="s">
        <v>113</v>
      </c>
    </row>
    <row r="289" spans="1:7" s="295" customFormat="1" hidden="1">
      <c r="A289" s="293">
        <v>70001</v>
      </c>
      <c r="B289" s="296" t="str">
        <f t="shared" si="4"/>
        <v>CC.GRFC008-yellow</v>
      </c>
      <c r="C289" s="413">
        <f>_xlfn.XLOOKUP(E289,holds!B:B,holds!I:I)</f>
        <v>0</v>
      </c>
      <c r="D289" s="293">
        <v>70001</v>
      </c>
      <c r="E289" s="417" t="s">
        <v>200</v>
      </c>
      <c r="F289" s="295" t="s">
        <v>113</v>
      </c>
      <c r="G289" s="295" t="s">
        <v>113</v>
      </c>
    </row>
    <row r="290" spans="1:7" s="295" customFormat="1" hidden="1">
      <c r="A290" s="293">
        <v>70001</v>
      </c>
      <c r="B290" s="296" t="str">
        <f t="shared" si="4"/>
        <v>CC.GRFC009-yellow</v>
      </c>
      <c r="C290" s="413">
        <f>_xlfn.XLOOKUP(E290,holds!B:B,holds!I:I)</f>
        <v>0</v>
      </c>
      <c r="D290" s="293">
        <v>70001</v>
      </c>
      <c r="E290" s="417" t="s">
        <v>202</v>
      </c>
      <c r="F290" s="295" t="s">
        <v>113</v>
      </c>
      <c r="G290" s="295" t="s">
        <v>113</v>
      </c>
    </row>
    <row r="291" spans="1:7" s="295" customFormat="1" hidden="1">
      <c r="A291" s="293">
        <v>70001</v>
      </c>
      <c r="B291" s="296" t="str">
        <f t="shared" si="4"/>
        <v>CC.GRFC010-yellow</v>
      </c>
      <c r="C291" s="413">
        <f>_xlfn.XLOOKUP(E291,holds!B:B,holds!I:I)</f>
        <v>0</v>
      </c>
      <c r="D291" s="293">
        <v>70001</v>
      </c>
      <c r="E291" s="417" t="s">
        <v>204</v>
      </c>
      <c r="F291" s="295" t="s">
        <v>113</v>
      </c>
      <c r="G291" s="295" t="s">
        <v>113</v>
      </c>
    </row>
    <row r="292" spans="1:7" s="295" customFormat="1" hidden="1">
      <c r="A292" s="293">
        <v>70001</v>
      </c>
      <c r="B292" s="296" t="str">
        <f t="shared" si="4"/>
        <v>CC.GRFC011-yellow</v>
      </c>
      <c r="C292" s="413">
        <f>_xlfn.XLOOKUP(E292,holds!B:B,holds!I:I)</f>
        <v>0</v>
      </c>
      <c r="D292" s="293">
        <v>70001</v>
      </c>
      <c r="E292" s="417" t="s">
        <v>206</v>
      </c>
      <c r="F292" s="295" t="s">
        <v>113</v>
      </c>
      <c r="G292" s="295" t="s">
        <v>113</v>
      </c>
    </row>
    <row r="293" spans="1:7" s="295" customFormat="1" hidden="1">
      <c r="A293" s="293">
        <v>70001</v>
      </c>
      <c r="B293" s="296" t="str">
        <f t="shared" si="4"/>
        <v>CC.GRFC012-yellow</v>
      </c>
      <c r="C293" s="413">
        <f>_xlfn.XLOOKUP(E293,holds!B:B,holds!I:I)</f>
        <v>0</v>
      </c>
      <c r="D293" s="293">
        <v>70001</v>
      </c>
      <c r="E293" s="417" t="s">
        <v>208</v>
      </c>
      <c r="F293" s="295" t="s">
        <v>113</v>
      </c>
      <c r="G293" s="295" t="s">
        <v>113</v>
      </c>
    </row>
    <row r="294" spans="1:7" s="295" customFormat="1" hidden="1">
      <c r="A294" s="293">
        <v>70001</v>
      </c>
      <c r="B294" s="296" t="str">
        <f t="shared" si="4"/>
        <v>CC.GRFC013-yellow</v>
      </c>
      <c r="C294" s="413">
        <f>_xlfn.XLOOKUP(E294,holds!B:B,holds!I:I)</f>
        <v>0</v>
      </c>
      <c r="D294" s="293">
        <v>70001</v>
      </c>
      <c r="E294" s="417" t="s">
        <v>210</v>
      </c>
      <c r="F294" s="295" t="s">
        <v>113</v>
      </c>
      <c r="G294" s="295" t="s">
        <v>113</v>
      </c>
    </row>
    <row r="295" spans="1:7" s="295" customFormat="1" hidden="1">
      <c r="A295" s="293">
        <v>70001</v>
      </c>
      <c r="B295" s="296" t="str">
        <f t="shared" si="4"/>
        <v>CC.GRFC014-yellow</v>
      </c>
      <c r="C295" s="413">
        <f>_xlfn.XLOOKUP(E295,holds!B:B,holds!I:I)</f>
        <v>0</v>
      </c>
      <c r="D295" s="293">
        <v>70001</v>
      </c>
      <c r="E295" s="417" t="s">
        <v>212</v>
      </c>
      <c r="F295" s="295" t="s">
        <v>113</v>
      </c>
      <c r="G295" s="295" t="s">
        <v>113</v>
      </c>
    </row>
    <row r="296" spans="1:7" s="295" customFormat="1" hidden="1">
      <c r="A296" s="293">
        <v>70001</v>
      </c>
      <c r="B296" s="296" t="str">
        <f t="shared" si="4"/>
        <v>CC.GRFC015-yellow</v>
      </c>
      <c r="C296" s="413">
        <f>_xlfn.XLOOKUP(E296,holds!B:B,holds!I:I)</f>
        <v>0</v>
      </c>
      <c r="D296" s="293">
        <v>70001</v>
      </c>
      <c r="E296" s="417" t="s">
        <v>215</v>
      </c>
      <c r="F296" s="295" t="s">
        <v>113</v>
      </c>
      <c r="G296" s="295" t="s">
        <v>113</v>
      </c>
    </row>
    <row r="297" spans="1:7" s="295" customFormat="1" hidden="1">
      <c r="A297" s="293">
        <v>70001</v>
      </c>
      <c r="B297" s="296" t="str">
        <f t="shared" si="4"/>
        <v>CC.GRFC016-yellow</v>
      </c>
      <c r="C297" s="413">
        <f>_xlfn.XLOOKUP(E297,holds!B:B,holds!I:I)</f>
        <v>0</v>
      </c>
      <c r="D297" s="293">
        <v>70001</v>
      </c>
      <c r="E297" s="417" t="s">
        <v>217</v>
      </c>
      <c r="F297" s="295" t="s">
        <v>113</v>
      </c>
      <c r="G297" s="295" t="s">
        <v>113</v>
      </c>
    </row>
    <row r="298" spans="1:7" s="295" customFormat="1" hidden="1">
      <c r="A298" s="293">
        <v>70001</v>
      </c>
      <c r="B298" s="296" t="str">
        <f t="shared" si="4"/>
        <v>CC.GRFC017-yellow</v>
      </c>
      <c r="C298" s="413">
        <f>_xlfn.XLOOKUP(E298,holds!B:B,holds!I:I)</f>
        <v>0</v>
      </c>
      <c r="D298" s="293">
        <v>70001</v>
      </c>
      <c r="E298" s="417" t="s">
        <v>184</v>
      </c>
      <c r="F298" s="295" t="s">
        <v>113</v>
      </c>
      <c r="G298" s="295" t="s">
        <v>113</v>
      </c>
    </row>
    <row r="299" spans="1:7" s="295" customFormat="1" hidden="1">
      <c r="A299" s="293">
        <v>70001</v>
      </c>
      <c r="B299" s="296" t="str">
        <f t="shared" si="4"/>
        <v>CC.GRFC018-yellow</v>
      </c>
      <c r="C299" s="413">
        <f>_xlfn.XLOOKUP(E299,holds!B:B,holds!I:I)</f>
        <v>0</v>
      </c>
      <c r="D299" s="293">
        <v>70001</v>
      </c>
      <c r="E299" s="417" t="s">
        <v>188</v>
      </c>
      <c r="F299" s="295" t="s">
        <v>113</v>
      </c>
      <c r="G299" s="295" t="s">
        <v>113</v>
      </c>
    </row>
    <row r="300" spans="1:7" s="295" customFormat="1" hidden="1">
      <c r="A300" s="293">
        <v>70001</v>
      </c>
      <c r="B300" s="296" t="str">
        <f t="shared" si="4"/>
        <v>CC.GRFC019-yellow</v>
      </c>
      <c r="C300" s="413">
        <f>_xlfn.XLOOKUP(E300,holds!B:B,holds!I:I)</f>
        <v>0</v>
      </c>
      <c r="D300" s="293">
        <v>70001</v>
      </c>
      <c r="E300" s="417" t="s">
        <v>186</v>
      </c>
      <c r="F300" s="295" t="s">
        <v>113</v>
      </c>
      <c r="G300" s="295" t="s">
        <v>113</v>
      </c>
    </row>
    <row r="301" spans="1:7" s="295" customFormat="1" hidden="1">
      <c r="A301" s="293">
        <v>70001</v>
      </c>
      <c r="B301" s="296" t="str">
        <f t="shared" si="4"/>
        <v>CC.GRFC001-orange</v>
      </c>
      <c r="C301" s="413">
        <f>_xlfn.XLOOKUP(E301,holds!B:B,holds!J:J)</f>
        <v>0</v>
      </c>
      <c r="D301" s="293">
        <v>70001</v>
      </c>
      <c r="E301" s="417" t="s">
        <v>180</v>
      </c>
      <c r="F301" s="295" t="s">
        <v>114</v>
      </c>
      <c r="G301" t="s">
        <v>114</v>
      </c>
    </row>
    <row r="302" spans="1:7" s="295" customFormat="1" hidden="1">
      <c r="A302" s="293">
        <v>70001</v>
      </c>
      <c r="B302" s="296" t="str">
        <f t="shared" si="4"/>
        <v>CC.GRFC002-orange</v>
      </c>
      <c r="C302" s="413">
        <f>_xlfn.XLOOKUP(E302,holds!B:B,holds!J:J)</f>
        <v>0</v>
      </c>
      <c r="D302" s="293">
        <v>70001</v>
      </c>
      <c r="E302" s="417" t="s">
        <v>182</v>
      </c>
      <c r="F302" s="295" t="s">
        <v>114</v>
      </c>
      <c r="G302" t="s">
        <v>114</v>
      </c>
    </row>
    <row r="303" spans="1:7" s="295" customFormat="1" hidden="1">
      <c r="A303" s="293">
        <v>70001</v>
      </c>
      <c r="B303" s="296" t="str">
        <f t="shared" ref="B303:B366" si="5">E303&amp;"-"&amp;F303</f>
        <v>CC.GRFC003-orange</v>
      </c>
      <c r="C303" s="413">
        <f>_xlfn.XLOOKUP(E303,holds!B:B,holds!J:J)</f>
        <v>0</v>
      </c>
      <c r="D303" s="293">
        <v>70001</v>
      </c>
      <c r="E303" s="417" t="s">
        <v>190</v>
      </c>
      <c r="F303" s="295" t="s">
        <v>114</v>
      </c>
      <c r="G303" t="s">
        <v>114</v>
      </c>
    </row>
    <row r="304" spans="1:7" s="295" customFormat="1" hidden="1">
      <c r="A304" s="293">
        <v>70001</v>
      </c>
      <c r="B304" s="296" t="str">
        <f t="shared" si="5"/>
        <v>CC.GRFC004-orange</v>
      </c>
      <c r="C304" s="413">
        <f>_xlfn.XLOOKUP(E304,holds!B:B,holds!J:J)</f>
        <v>0</v>
      </c>
      <c r="D304" s="293">
        <v>70001</v>
      </c>
      <c r="E304" s="417" t="s">
        <v>192</v>
      </c>
      <c r="F304" s="295" t="s">
        <v>114</v>
      </c>
      <c r="G304" t="s">
        <v>114</v>
      </c>
    </row>
    <row r="305" spans="1:7" s="295" customFormat="1" hidden="1">
      <c r="A305" s="293">
        <v>70001</v>
      </c>
      <c r="B305" s="296" t="str">
        <f t="shared" si="5"/>
        <v>CC.GRFC005-orange</v>
      </c>
      <c r="C305" s="413">
        <f>_xlfn.XLOOKUP(E305,holds!B:B,holds!J:J)</f>
        <v>0</v>
      </c>
      <c r="D305" s="293">
        <v>70001</v>
      </c>
      <c r="E305" s="417" t="s">
        <v>194</v>
      </c>
      <c r="F305" s="295" t="s">
        <v>114</v>
      </c>
      <c r="G305" t="s">
        <v>114</v>
      </c>
    </row>
    <row r="306" spans="1:7" s="295" customFormat="1" hidden="1">
      <c r="A306" s="293">
        <v>70001</v>
      </c>
      <c r="B306" s="296" t="str">
        <f t="shared" si="5"/>
        <v>CC.GRFC006-orange</v>
      </c>
      <c r="C306" s="413">
        <f>_xlfn.XLOOKUP(E306,holds!B:B,holds!J:J)</f>
        <v>0</v>
      </c>
      <c r="D306" s="293">
        <v>70001</v>
      </c>
      <c r="E306" s="417" t="s">
        <v>196</v>
      </c>
      <c r="F306" s="295" t="s">
        <v>114</v>
      </c>
      <c r="G306" t="s">
        <v>114</v>
      </c>
    </row>
    <row r="307" spans="1:7" s="295" customFormat="1" hidden="1">
      <c r="A307" s="293">
        <v>70001</v>
      </c>
      <c r="B307" s="296" t="str">
        <f t="shared" si="5"/>
        <v>CC.GRFC007-orange</v>
      </c>
      <c r="C307" s="413">
        <f>_xlfn.XLOOKUP(E307,holds!B:B,holds!J:J)</f>
        <v>0</v>
      </c>
      <c r="D307" s="293">
        <v>70001</v>
      </c>
      <c r="E307" s="417" t="s">
        <v>198</v>
      </c>
      <c r="F307" s="295" t="s">
        <v>114</v>
      </c>
      <c r="G307" t="s">
        <v>114</v>
      </c>
    </row>
    <row r="308" spans="1:7" s="295" customFormat="1" hidden="1">
      <c r="A308" s="293">
        <v>70001</v>
      </c>
      <c r="B308" s="296" t="str">
        <f t="shared" si="5"/>
        <v>CC.GRFC008-orange</v>
      </c>
      <c r="C308" s="413">
        <f>_xlfn.XLOOKUP(E308,holds!B:B,holds!J:J)</f>
        <v>0</v>
      </c>
      <c r="D308" s="293">
        <v>70001</v>
      </c>
      <c r="E308" s="417" t="s">
        <v>200</v>
      </c>
      <c r="F308" s="295" t="s">
        <v>114</v>
      </c>
      <c r="G308" t="s">
        <v>114</v>
      </c>
    </row>
    <row r="309" spans="1:7" s="295" customFormat="1" hidden="1">
      <c r="A309" s="293">
        <v>70001</v>
      </c>
      <c r="B309" s="296" t="str">
        <f t="shared" si="5"/>
        <v>CC.GRFC009-orange</v>
      </c>
      <c r="C309" s="413">
        <f>_xlfn.XLOOKUP(E309,holds!B:B,holds!J:J)</f>
        <v>0</v>
      </c>
      <c r="D309" s="293">
        <v>70001</v>
      </c>
      <c r="E309" s="417" t="s">
        <v>202</v>
      </c>
      <c r="F309" s="295" t="s">
        <v>114</v>
      </c>
      <c r="G309" t="s">
        <v>114</v>
      </c>
    </row>
    <row r="310" spans="1:7" s="295" customFormat="1" hidden="1">
      <c r="A310" s="293">
        <v>70001</v>
      </c>
      <c r="B310" s="296" t="str">
        <f t="shared" si="5"/>
        <v>CC.GRFC010-orange</v>
      </c>
      <c r="C310" s="413">
        <f>_xlfn.XLOOKUP(E310,holds!B:B,holds!J:J)</f>
        <v>0</v>
      </c>
      <c r="D310" s="293">
        <v>70001</v>
      </c>
      <c r="E310" s="417" t="s">
        <v>204</v>
      </c>
      <c r="F310" s="295" t="s">
        <v>114</v>
      </c>
      <c r="G310" t="s">
        <v>114</v>
      </c>
    </row>
    <row r="311" spans="1:7" s="295" customFormat="1" hidden="1">
      <c r="A311" s="293">
        <v>70001</v>
      </c>
      <c r="B311" s="296" t="str">
        <f t="shared" si="5"/>
        <v>CC.GRFC011-orange</v>
      </c>
      <c r="C311" s="413">
        <f>_xlfn.XLOOKUP(E311,holds!B:B,holds!J:J)</f>
        <v>0</v>
      </c>
      <c r="D311" s="293">
        <v>70001</v>
      </c>
      <c r="E311" s="417" t="s">
        <v>206</v>
      </c>
      <c r="F311" s="295" t="s">
        <v>114</v>
      </c>
      <c r="G311" t="s">
        <v>114</v>
      </c>
    </row>
    <row r="312" spans="1:7" s="295" customFormat="1" hidden="1">
      <c r="A312" s="293">
        <v>70001</v>
      </c>
      <c r="B312" s="296" t="str">
        <f t="shared" si="5"/>
        <v>CC.GRFC012-orange</v>
      </c>
      <c r="C312" s="413">
        <f>_xlfn.XLOOKUP(E312,holds!B:B,holds!J:J)</f>
        <v>0</v>
      </c>
      <c r="D312" s="293">
        <v>70001</v>
      </c>
      <c r="E312" s="417" t="s">
        <v>208</v>
      </c>
      <c r="F312" s="295" t="s">
        <v>114</v>
      </c>
      <c r="G312" t="s">
        <v>114</v>
      </c>
    </row>
    <row r="313" spans="1:7" s="295" customFormat="1" hidden="1">
      <c r="A313" s="293">
        <v>70001</v>
      </c>
      <c r="B313" s="296" t="str">
        <f t="shared" si="5"/>
        <v>CC.GRFC013-orange</v>
      </c>
      <c r="C313" s="413">
        <f>_xlfn.XLOOKUP(E313,holds!B:B,holds!J:J)</f>
        <v>0</v>
      </c>
      <c r="D313" s="293">
        <v>70001</v>
      </c>
      <c r="E313" s="417" t="s">
        <v>210</v>
      </c>
      <c r="F313" s="295" t="s">
        <v>114</v>
      </c>
      <c r="G313" t="s">
        <v>114</v>
      </c>
    </row>
    <row r="314" spans="1:7" s="295" customFormat="1" hidden="1">
      <c r="A314" s="293">
        <v>70001</v>
      </c>
      <c r="B314" s="296" t="str">
        <f t="shared" si="5"/>
        <v>CC.GRFC014-orange</v>
      </c>
      <c r="C314" s="413">
        <f>_xlfn.XLOOKUP(E314,holds!B:B,holds!J:J)</f>
        <v>0</v>
      </c>
      <c r="D314" s="293">
        <v>70001</v>
      </c>
      <c r="E314" s="417" t="s">
        <v>212</v>
      </c>
      <c r="F314" s="295" t="s">
        <v>114</v>
      </c>
      <c r="G314" t="s">
        <v>114</v>
      </c>
    </row>
    <row r="315" spans="1:7" s="295" customFormat="1" hidden="1">
      <c r="A315" s="293">
        <v>70001</v>
      </c>
      <c r="B315" s="296" t="str">
        <f t="shared" si="5"/>
        <v>CC.GRFC015-orange</v>
      </c>
      <c r="C315" s="413">
        <f>_xlfn.XLOOKUP(E315,holds!B:B,holds!J:J)</f>
        <v>0</v>
      </c>
      <c r="D315" s="293">
        <v>70001</v>
      </c>
      <c r="E315" s="417" t="s">
        <v>215</v>
      </c>
      <c r="F315" s="295" t="s">
        <v>114</v>
      </c>
      <c r="G315" t="s">
        <v>114</v>
      </c>
    </row>
    <row r="316" spans="1:7" s="295" customFormat="1" hidden="1">
      <c r="A316" s="293">
        <v>70001</v>
      </c>
      <c r="B316" s="296" t="str">
        <f t="shared" si="5"/>
        <v>CC.GRFC016-orange</v>
      </c>
      <c r="C316" s="413">
        <f>_xlfn.XLOOKUP(E316,holds!B:B,holds!J:J)</f>
        <v>0</v>
      </c>
      <c r="D316" s="293">
        <v>70001</v>
      </c>
      <c r="E316" s="417" t="s">
        <v>217</v>
      </c>
      <c r="F316" s="295" t="s">
        <v>114</v>
      </c>
      <c r="G316" t="s">
        <v>114</v>
      </c>
    </row>
    <row r="317" spans="1:7" s="295" customFormat="1" hidden="1">
      <c r="A317" s="293">
        <v>70001</v>
      </c>
      <c r="B317" s="296" t="str">
        <f t="shared" si="5"/>
        <v>CC.GRFC017-orange</v>
      </c>
      <c r="C317" s="413">
        <f>_xlfn.XLOOKUP(E317,holds!B:B,holds!J:J)</f>
        <v>0</v>
      </c>
      <c r="D317" s="293">
        <v>70001</v>
      </c>
      <c r="E317" s="417" t="s">
        <v>184</v>
      </c>
      <c r="F317" s="295" t="s">
        <v>114</v>
      </c>
      <c r="G317" t="s">
        <v>114</v>
      </c>
    </row>
    <row r="318" spans="1:7" s="295" customFormat="1" hidden="1">
      <c r="A318" s="293">
        <v>70001</v>
      </c>
      <c r="B318" s="296" t="str">
        <f t="shared" si="5"/>
        <v>CC.GRFC018-orange</v>
      </c>
      <c r="C318" s="413">
        <f>_xlfn.XLOOKUP(E318,holds!B:B,holds!J:J)</f>
        <v>0</v>
      </c>
      <c r="D318" s="293">
        <v>70001</v>
      </c>
      <c r="E318" s="417" t="s">
        <v>188</v>
      </c>
      <c r="F318" s="295" t="s">
        <v>114</v>
      </c>
      <c r="G318" t="s">
        <v>114</v>
      </c>
    </row>
    <row r="319" spans="1:7" s="295" customFormat="1" hidden="1">
      <c r="A319" s="293">
        <v>70001</v>
      </c>
      <c r="B319" s="296" t="str">
        <f t="shared" si="5"/>
        <v>CC.GRFC019-orange</v>
      </c>
      <c r="C319" s="413">
        <f>_xlfn.XLOOKUP(E319,holds!B:B,holds!J:J)</f>
        <v>0</v>
      </c>
      <c r="D319" s="293">
        <v>70001</v>
      </c>
      <c r="E319" s="417" t="s">
        <v>186</v>
      </c>
      <c r="F319" s="295" t="s">
        <v>114</v>
      </c>
      <c r="G319" t="s">
        <v>114</v>
      </c>
    </row>
    <row r="320" spans="1:7" s="295" customFormat="1" hidden="1">
      <c r="A320" s="293">
        <v>70001</v>
      </c>
      <c r="B320" s="296" t="str">
        <f t="shared" si="5"/>
        <v>CC.GRFC001-red</v>
      </c>
      <c r="C320" s="413">
        <f>_xlfn.XLOOKUP(E320,holds!B:B,holds!K:K)</f>
        <v>0</v>
      </c>
      <c r="D320" s="293">
        <v>70001</v>
      </c>
      <c r="E320" s="417" t="s">
        <v>180</v>
      </c>
      <c r="F320" s="295" t="s">
        <v>115</v>
      </c>
      <c r="G320" t="s">
        <v>115</v>
      </c>
    </row>
    <row r="321" spans="1:7" s="295" customFormat="1" hidden="1">
      <c r="A321" s="293">
        <v>70001</v>
      </c>
      <c r="B321" s="296" t="str">
        <f t="shared" si="5"/>
        <v>CC.GRFC002-red</v>
      </c>
      <c r="C321" s="413">
        <f>_xlfn.XLOOKUP(E321,holds!B:B,holds!K:K)</f>
        <v>0</v>
      </c>
      <c r="D321" s="293">
        <v>70001</v>
      </c>
      <c r="E321" s="417" t="s">
        <v>182</v>
      </c>
      <c r="F321" s="295" t="s">
        <v>115</v>
      </c>
      <c r="G321" t="s">
        <v>115</v>
      </c>
    </row>
    <row r="322" spans="1:7" s="295" customFormat="1" hidden="1">
      <c r="A322" s="293">
        <v>70001</v>
      </c>
      <c r="B322" s="296" t="str">
        <f t="shared" si="5"/>
        <v>CC.GRFC003-red</v>
      </c>
      <c r="C322" s="413">
        <f>_xlfn.XLOOKUP(E322,holds!B:B,holds!K:K)</f>
        <v>0</v>
      </c>
      <c r="D322" s="293">
        <v>70001</v>
      </c>
      <c r="E322" s="417" t="s">
        <v>190</v>
      </c>
      <c r="F322" s="295" t="s">
        <v>115</v>
      </c>
      <c r="G322" t="s">
        <v>115</v>
      </c>
    </row>
    <row r="323" spans="1:7" s="295" customFormat="1" hidden="1">
      <c r="A323" s="293">
        <v>70001</v>
      </c>
      <c r="B323" s="296" t="str">
        <f t="shared" si="5"/>
        <v>CC.GRFC004-red</v>
      </c>
      <c r="C323" s="413">
        <f>_xlfn.XLOOKUP(E323,holds!B:B,holds!K:K)</f>
        <v>0</v>
      </c>
      <c r="D323" s="293">
        <v>70001</v>
      </c>
      <c r="E323" s="417" t="s">
        <v>192</v>
      </c>
      <c r="F323" s="295" t="s">
        <v>115</v>
      </c>
      <c r="G323" t="s">
        <v>115</v>
      </c>
    </row>
    <row r="324" spans="1:7" s="295" customFormat="1" hidden="1">
      <c r="A324" s="293">
        <v>70001</v>
      </c>
      <c r="B324" s="296" t="str">
        <f t="shared" si="5"/>
        <v>CC.GRFC005-red</v>
      </c>
      <c r="C324" s="413">
        <f>_xlfn.XLOOKUP(E324,holds!B:B,holds!K:K)</f>
        <v>0</v>
      </c>
      <c r="D324" s="293">
        <v>70001</v>
      </c>
      <c r="E324" s="417" t="s">
        <v>194</v>
      </c>
      <c r="F324" s="295" t="s">
        <v>115</v>
      </c>
      <c r="G324" t="s">
        <v>115</v>
      </c>
    </row>
    <row r="325" spans="1:7" s="295" customFormat="1" hidden="1">
      <c r="A325" s="293">
        <v>70001</v>
      </c>
      <c r="B325" s="296" t="str">
        <f t="shared" si="5"/>
        <v>CC.GRFC006-red</v>
      </c>
      <c r="C325" s="413">
        <f>_xlfn.XLOOKUP(E325,holds!B:B,holds!K:K)</f>
        <v>0</v>
      </c>
      <c r="D325" s="293">
        <v>70001</v>
      </c>
      <c r="E325" s="417" t="s">
        <v>196</v>
      </c>
      <c r="F325" s="295" t="s">
        <v>115</v>
      </c>
      <c r="G325" t="s">
        <v>115</v>
      </c>
    </row>
    <row r="326" spans="1:7" s="295" customFormat="1" hidden="1">
      <c r="A326" s="293">
        <v>70001</v>
      </c>
      <c r="B326" s="296" t="str">
        <f t="shared" si="5"/>
        <v>CC.GRFC007-red</v>
      </c>
      <c r="C326" s="413">
        <f>_xlfn.XLOOKUP(E326,holds!B:B,holds!K:K)</f>
        <v>0</v>
      </c>
      <c r="D326" s="293">
        <v>70001</v>
      </c>
      <c r="E326" s="417" t="s">
        <v>198</v>
      </c>
      <c r="F326" s="295" t="s">
        <v>115</v>
      </c>
      <c r="G326" t="s">
        <v>115</v>
      </c>
    </row>
    <row r="327" spans="1:7" s="295" customFormat="1" hidden="1">
      <c r="A327" s="293">
        <v>70001</v>
      </c>
      <c r="B327" s="296" t="str">
        <f t="shared" si="5"/>
        <v>CC.GRFC008-red</v>
      </c>
      <c r="C327" s="413">
        <f>_xlfn.XLOOKUP(E327,holds!B:B,holds!K:K)</f>
        <v>0</v>
      </c>
      <c r="D327" s="293">
        <v>70001</v>
      </c>
      <c r="E327" s="417" t="s">
        <v>200</v>
      </c>
      <c r="F327" s="295" t="s">
        <v>115</v>
      </c>
      <c r="G327" t="s">
        <v>115</v>
      </c>
    </row>
    <row r="328" spans="1:7" s="295" customFormat="1" hidden="1">
      <c r="A328" s="293">
        <v>70001</v>
      </c>
      <c r="B328" s="296" t="str">
        <f t="shared" si="5"/>
        <v>CC.GRFC009-red</v>
      </c>
      <c r="C328" s="413">
        <f>_xlfn.XLOOKUP(E328,holds!B:B,holds!K:K)</f>
        <v>0</v>
      </c>
      <c r="D328" s="293">
        <v>70001</v>
      </c>
      <c r="E328" s="417" t="s">
        <v>202</v>
      </c>
      <c r="F328" s="295" t="s">
        <v>115</v>
      </c>
      <c r="G328" t="s">
        <v>115</v>
      </c>
    </row>
    <row r="329" spans="1:7" s="295" customFormat="1" hidden="1">
      <c r="A329" s="293">
        <v>70001</v>
      </c>
      <c r="B329" s="296" t="str">
        <f t="shared" si="5"/>
        <v>CC.GRFC010-red</v>
      </c>
      <c r="C329" s="413">
        <f>_xlfn.XLOOKUP(E329,holds!B:B,holds!K:K)</f>
        <v>0</v>
      </c>
      <c r="D329" s="293">
        <v>70001</v>
      </c>
      <c r="E329" s="417" t="s">
        <v>204</v>
      </c>
      <c r="F329" s="295" t="s">
        <v>115</v>
      </c>
      <c r="G329" t="s">
        <v>115</v>
      </c>
    </row>
    <row r="330" spans="1:7" s="295" customFormat="1" hidden="1">
      <c r="A330" s="293">
        <v>70001</v>
      </c>
      <c r="B330" s="296" t="str">
        <f t="shared" si="5"/>
        <v>CC.GRFC011-red</v>
      </c>
      <c r="C330" s="413">
        <f>_xlfn.XLOOKUP(E330,holds!B:B,holds!K:K)</f>
        <v>0</v>
      </c>
      <c r="D330" s="293">
        <v>70001</v>
      </c>
      <c r="E330" s="417" t="s">
        <v>206</v>
      </c>
      <c r="F330" s="295" t="s">
        <v>115</v>
      </c>
      <c r="G330" t="s">
        <v>115</v>
      </c>
    </row>
    <row r="331" spans="1:7" s="295" customFormat="1" hidden="1">
      <c r="A331" s="293">
        <v>70001</v>
      </c>
      <c r="B331" s="296" t="str">
        <f t="shared" si="5"/>
        <v>CC.GRFC012-red</v>
      </c>
      <c r="C331" s="413">
        <f>_xlfn.XLOOKUP(E331,holds!B:B,holds!K:K)</f>
        <v>0</v>
      </c>
      <c r="D331" s="293">
        <v>70001</v>
      </c>
      <c r="E331" s="417" t="s">
        <v>208</v>
      </c>
      <c r="F331" s="295" t="s">
        <v>115</v>
      </c>
      <c r="G331" t="s">
        <v>115</v>
      </c>
    </row>
    <row r="332" spans="1:7" s="295" customFormat="1" hidden="1">
      <c r="A332" s="293">
        <v>70001</v>
      </c>
      <c r="B332" s="296" t="str">
        <f t="shared" si="5"/>
        <v>CC.GRFC013-red</v>
      </c>
      <c r="C332" s="413">
        <f>_xlfn.XLOOKUP(E332,holds!B:B,holds!K:K)</f>
        <v>0</v>
      </c>
      <c r="D332" s="293">
        <v>70001</v>
      </c>
      <c r="E332" s="417" t="s">
        <v>210</v>
      </c>
      <c r="F332" s="295" t="s">
        <v>115</v>
      </c>
      <c r="G332" t="s">
        <v>115</v>
      </c>
    </row>
    <row r="333" spans="1:7" s="295" customFormat="1" hidden="1">
      <c r="A333" s="293">
        <v>70001</v>
      </c>
      <c r="B333" s="296" t="str">
        <f t="shared" si="5"/>
        <v>CC.GRFC014-red</v>
      </c>
      <c r="C333" s="413">
        <f>_xlfn.XLOOKUP(E333,holds!B:B,holds!K:K)</f>
        <v>0</v>
      </c>
      <c r="D333" s="293">
        <v>70001</v>
      </c>
      <c r="E333" s="417" t="s">
        <v>212</v>
      </c>
      <c r="F333" s="295" t="s">
        <v>115</v>
      </c>
      <c r="G333" t="s">
        <v>115</v>
      </c>
    </row>
    <row r="334" spans="1:7" s="295" customFormat="1" hidden="1">
      <c r="A334" s="293">
        <v>70001</v>
      </c>
      <c r="B334" s="296" t="str">
        <f t="shared" si="5"/>
        <v>CC.GRFC015-red</v>
      </c>
      <c r="C334" s="413">
        <f>_xlfn.XLOOKUP(E334,holds!B:B,holds!K:K)</f>
        <v>0</v>
      </c>
      <c r="D334" s="293">
        <v>70001</v>
      </c>
      <c r="E334" s="417" t="s">
        <v>215</v>
      </c>
      <c r="F334" s="295" t="s">
        <v>115</v>
      </c>
      <c r="G334" t="s">
        <v>115</v>
      </c>
    </row>
    <row r="335" spans="1:7" s="295" customFormat="1" hidden="1">
      <c r="A335" s="293">
        <v>70001</v>
      </c>
      <c r="B335" s="296" t="str">
        <f t="shared" si="5"/>
        <v>CC.GRFC016-red</v>
      </c>
      <c r="C335" s="413">
        <f>_xlfn.XLOOKUP(E335,holds!B:B,holds!K:K)</f>
        <v>0</v>
      </c>
      <c r="D335" s="293">
        <v>70001</v>
      </c>
      <c r="E335" s="417" t="s">
        <v>217</v>
      </c>
      <c r="F335" s="295" t="s">
        <v>115</v>
      </c>
      <c r="G335" t="s">
        <v>115</v>
      </c>
    </row>
    <row r="336" spans="1:7" s="295" customFormat="1" hidden="1">
      <c r="A336" s="293">
        <v>70001</v>
      </c>
      <c r="B336" s="296" t="str">
        <f t="shared" si="5"/>
        <v>CC.GRFC017-red</v>
      </c>
      <c r="C336" s="413">
        <f>_xlfn.XLOOKUP(E336,holds!B:B,holds!K:K)</f>
        <v>0</v>
      </c>
      <c r="D336" s="293">
        <v>70001</v>
      </c>
      <c r="E336" s="417" t="s">
        <v>184</v>
      </c>
      <c r="F336" s="295" t="s">
        <v>115</v>
      </c>
      <c r="G336" t="s">
        <v>115</v>
      </c>
    </row>
    <row r="337" spans="1:7" s="295" customFormat="1" hidden="1">
      <c r="A337" s="293">
        <v>70001</v>
      </c>
      <c r="B337" s="296" t="str">
        <f t="shared" si="5"/>
        <v>CC.GRFC018-red</v>
      </c>
      <c r="C337" s="413">
        <f>_xlfn.XLOOKUP(E337,holds!B:B,holds!K:K)</f>
        <v>0</v>
      </c>
      <c r="D337" s="293">
        <v>70001</v>
      </c>
      <c r="E337" s="417" t="s">
        <v>188</v>
      </c>
      <c r="F337" s="295" t="s">
        <v>115</v>
      </c>
      <c r="G337" t="s">
        <v>115</v>
      </c>
    </row>
    <row r="338" spans="1:7" s="295" customFormat="1" hidden="1">
      <c r="A338" s="293">
        <v>70001</v>
      </c>
      <c r="B338" s="296" t="str">
        <f t="shared" si="5"/>
        <v>CC.GRFC019-red</v>
      </c>
      <c r="C338" s="413">
        <f>_xlfn.XLOOKUP(E338,holds!B:B,holds!K:K)</f>
        <v>0</v>
      </c>
      <c r="D338" s="293">
        <v>70001</v>
      </c>
      <c r="E338" s="417" t="s">
        <v>186</v>
      </c>
      <c r="F338" s="295" t="s">
        <v>115</v>
      </c>
      <c r="G338" t="s">
        <v>115</v>
      </c>
    </row>
    <row r="339" spans="1:7" s="295" customFormat="1" hidden="1">
      <c r="A339" s="293">
        <v>70001</v>
      </c>
      <c r="B339" s="296" t="str">
        <f t="shared" si="5"/>
        <v>CC.GRFC001-purple</v>
      </c>
      <c r="C339" s="413" cm="1">
        <f t="array" ref="C339">_xlfn.XLOOKUP(E339,holds!B:B,holds!L:L+holds!M:M+holds!N:N)</f>
        <v>0</v>
      </c>
      <c r="D339" s="293">
        <v>70001</v>
      </c>
      <c r="E339" s="417" t="s">
        <v>180</v>
      </c>
      <c r="F339" s="295" t="s">
        <v>33</v>
      </c>
      <c r="G339" t="s">
        <v>33</v>
      </c>
    </row>
    <row r="340" spans="1:7" s="295" customFormat="1" hidden="1">
      <c r="A340" s="293">
        <v>70001</v>
      </c>
      <c r="B340" s="296" t="str">
        <f t="shared" si="5"/>
        <v>CC.GRFC002-purple</v>
      </c>
      <c r="C340" s="413" cm="1">
        <f t="array" ref="C340">_xlfn.XLOOKUP(E340,holds!B:B,holds!L:L+holds!M:M+holds!N:N)</f>
        <v>0</v>
      </c>
      <c r="D340" s="293">
        <v>70001</v>
      </c>
      <c r="E340" s="417" t="s">
        <v>182</v>
      </c>
      <c r="F340" s="295" t="s">
        <v>33</v>
      </c>
      <c r="G340" t="s">
        <v>33</v>
      </c>
    </row>
    <row r="341" spans="1:7" s="295" customFormat="1" hidden="1">
      <c r="A341" s="293">
        <v>70001</v>
      </c>
      <c r="B341" s="296" t="str">
        <f t="shared" si="5"/>
        <v>CC.GRFC003-purple</v>
      </c>
      <c r="C341" s="413" cm="1">
        <f t="array" ref="C341">_xlfn.XLOOKUP(E341,holds!B:B,holds!L:L+holds!M:M+holds!N:N)</f>
        <v>0</v>
      </c>
      <c r="D341" s="293">
        <v>70001</v>
      </c>
      <c r="E341" s="417" t="s">
        <v>190</v>
      </c>
      <c r="F341" s="295" t="s">
        <v>33</v>
      </c>
      <c r="G341" t="s">
        <v>33</v>
      </c>
    </row>
    <row r="342" spans="1:7" s="295" customFormat="1" hidden="1">
      <c r="A342" s="293">
        <v>70001</v>
      </c>
      <c r="B342" s="296" t="str">
        <f t="shared" si="5"/>
        <v>CC.GRFC004-purple</v>
      </c>
      <c r="C342" s="413" cm="1">
        <f t="array" ref="C342">_xlfn.XLOOKUP(E342,holds!B:B,holds!L:L+holds!M:M+holds!N:N)</f>
        <v>0</v>
      </c>
      <c r="D342" s="293">
        <v>70001</v>
      </c>
      <c r="E342" s="417" t="s">
        <v>192</v>
      </c>
      <c r="F342" s="295" t="s">
        <v>33</v>
      </c>
      <c r="G342" t="s">
        <v>33</v>
      </c>
    </row>
    <row r="343" spans="1:7" s="295" customFormat="1" hidden="1">
      <c r="A343" s="293">
        <v>70001</v>
      </c>
      <c r="B343" s="296" t="str">
        <f t="shared" si="5"/>
        <v>CC.GRFC005-purple</v>
      </c>
      <c r="C343" s="413" cm="1">
        <f t="array" ref="C343">_xlfn.XLOOKUP(E343,holds!B:B,holds!L:L+holds!M:M+holds!N:N)</f>
        <v>0</v>
      </c>
      <c r="D343" s="293">
        <v>70001</v>
      </c>
      <c r="E343" s="417" t="s">
        <v>194</v>
      </c>
      <c r="F343" s="295" t="s">
        <v>33</v>
      </c>
      <c r="G343" t="s">
        <v>33</v>
      </c>
    </row>
    <row r="344" spans="1:7" s="295" customFormat="1" hidden="1">
      <c r="A344" s="293">
        <v>70001</v>
      </c>
      <c r="B344" s="296" t="str">
        <f t="shared" si="5"/>
        <v>CC.GRFC006-purple</v>
      </c>
      <c r="C344" s="413" cm="1">
        <f t="array" ref="C344">_xlfn.XLOOKUP(E344,holds!B:B,holds!L:L+holds!M:M+holds!N:N)</f>
        <v>0</v>
      </c>
      <c r="D344" s="293">
        <v>70001</v>
      </c>
      <c r="E344" s="417" t="s">
        <v>196</v>
      </c>
      <c r="F344" s="295" t="s">
        <v>33</v>
      </c>
      <c r="G344" t="s">
        <v>33</v>
      </c>
    </row>
    <row r="345" spans="1:7" s="295" customFormat="1" hidden="1">
      <c r="A345" s="293">
        <v>70001</v>
      </c>
      <c r="B345" s="296" t="str">
        <f t="shared" si="5"/>
        <v>CC.GRFC007-purple</v>
      </c>
      <c r="C345" s="413" cm="1">
        <f t="array" ref="C345">_xlfn.XLOOKUP(E345,holds!B:B,holds!L:L+holds!M:M+holds!N:N)</f>
        <v>0</v>
      </c>
      <c r="D345" s="293">
        <v>70001</v>
      </c>
      <c r="E345" s="417" t="s">
        <v>198</v>
      </c>
      <c r="F345" s="295" t="s">
        <v>33</v>
      </c>
      <c r="G345" t="s">
        <v>33</v>
      </c>
    </row>
    <row r="346" spans="1:7" s="295" customFormat="1" hidden="1">
      <c r="A346" s="293">
        <v>70001</v>
      </c>
      <c r="B346" s="296" t="str">
        <f t="shared" si="5"/>
        <v>CC.GRFC008-purple</v>
      </c>
      <c r="C346" s="413" cm="1">
        <f t="array" ref="C346">_xlfn.XLOOKUP(E346,holds!B:B,holds!L:L+holds!M:M+holds!N:N)</f>
        <v>0</v>
      </c>
      <c r="D346" s="293">
        <v>70001</v>
      </c>
      <c r="E346" s="417" t="s">
        <v>200</v>
      </c>
      <c r="F346" s="295" t="s">
        <v>33</v>
      </c>
      <c r="G346" t="s">
        <v>33</v>
      </c>
    </row>
    <row r="347" spans="1:7" s="295" customFormat="1" hidden="1">
      <c r="A347" s="293">
        <v>70001</v>
      </c>
      <c r="B347" s="296" t="str">
        <f t="shared" si="5"/>
        <v>CC.GRFC009-purple</v>
      </c>
      <c r="C347" s="413" cm="1">
        <f t="array" ref="C347">_xlfn.XLOOKUP(E347,holds!B:B,holds!L:L+holds!M:M+holds!N:N)</f>
        <v>0</v>
      </c>
      <c r="D347" s="293">
        <v>70001</v>
      </c>
      <c r="E347" s="417" t="s">
        <v>202</v>
      </c>
      <c r="F347" s="295" t="s">
        <v>33</v>
      </c>
      <c r="G347" t="s">
        <v>33</v>
      </c>
    </row>
    <row r="348" spans="1:7" s="295" customFormat="1" hidden="1">
      <c r="A348" s="293">
        <v>70001</v>
      </c>
      <c r="B348" s="296" t="str">
        <f t="shared" si="5"/>
        <v>CC.GRFC010-purple</v>
      </c>
      <c r="C348" s="413" cm="1">
        <f t="array" ref="C348">_xlfn.XLOOKUP(E348,holds!B:B,holds!L:L+holds!M:M+holds!N:N)</f>
        <v>0</v>
      </c>
      <c r="D348" s="293">
        <v>70001</v>
      </c>
      <c r="E348" s="417" t="s">
        <v>204</v>
      </c>
      <c r="F348" s="295" t="s">
        <v>33</v>
      </c>
      <c r="G348" t="s">
        <v>33</v>
      </c>
    </row>
    <row r="349" spans="1:7" s="295" customFormat="1" hidden="1">
      <c r="A349" s="293">
        <v>70001</v>
      </c>
      <c r="B349" s="296" t="str">
        <f t="shared" si="5"/>
        <v>CC.GRFC011-purple</v>
      </c>
      <c r="C349" s="413" cm="1">
        <f t="array" ref="C349">_xlfn.XLOOKUP(E349,holds!B:B,holds!L:L+holds!M:M+holds!N:N)</f>
        <v>0</v>
      </c>
      <c r="D349" s="293">
        <v>70001</v>
      </c>
      <c r="E349" s="417" t="s">
        <v>206</v>
      </c>
      <c r="F349" s="295" t="s">
        <v>33</v>
      </c>
      <c r="G349" t="s">
        <v>33</v>
      </c>
    </row>
    <row r="350" spans="1:7" s="295" customFormat="1" hidden="1">
      <c r="A350" s="293">
        <v>70001</v>
      </c>
      <c r="B350" s="296" t="str">
        <f t="shared" si="5"/>
        <v>CC.GRFC012-purple</v>
      </c>
      <c r="C350" s="413" cm="1">
        <f t="array" ref="C350">_xlfn.XLOOKUP(E350,holds!B:B,holds!L:L+holds!M:M+holds!N:N)</f>
        <v>0</v>
      </c>
      <c r="D350" s="293">
        <v>70001</v>
      </c>
      <c r="E350" s="417" t="s">
        <v>208</v>
      </c>
      <c r="F350" s="295" t="s">
        <v>33</v>
      </c>
      <c r="G350" t="s">
        <v>33</v>
      </c>
    </row>
    <row r="351" spans="1:7" s="295" customFormat="1" hidden="1">
      <c r="A351" s="293">
        <v>70001</v>
      </c>
      <c r="B351" s="296" t="str">
        <f t="shared" si="5"/>
        <v>CC.GRFC013-purple</v>
      </c>
      <c r="C351" s="413" cm="1">
        <f t="array" ref="C351">_xlfn.XLOOKUP(E351,holds!B:B,holds!L:L+holds!M:M+holds!N:N)</f>
        <v>0</v>
      </c>
      <c r="D351" s="293">
        <v>70001</v>
      </c>
      <c r="E351" s="417" t="s">
        <v>210</v>
      </c>
      <c r="F351" s="295" t="s">
        <v>33</v>
      </c>
      <c r="G351" t="s">
        <v>33</v>
      </c>
    </row>
    <row r="352" spans="1:7" s="295" customFormat="1" hidden="1">
      <c r="A352" s="293">
        <v>70001</v>
      </c>
      <c r="B352" s="296" t="str">
        <f t="shared" si="5"/>
        <v>CC.GRFC014-purple</v>
      </c>
      <c r="C352" s="413" cm="1">
        <f t="array" ref="C352">_xlfn.XLOOKUP(E352,holds!B:B,holds!L:L+holds!M:M+holds!N:N)</f>
        <v>0</v>
      </c>
      <c r="D352" s="293">
        <v>70001</v>
      </c>
      <c r="E352" s="417" t="s">
        <v>212</v>
      </c>
      <c r="F352" s="295" t="s">
        <v>33</v>
      </c>
      <c r="G352" t="s">
        <v>33</v>
      </c>
    </row>
    <row r="353" spans="1:7" s="295" customFormat="1" hidden="1">
      <c r="A353" s="293">
        <v>70001</v>
      </c>
      <c r="B353" s="296" t="str">
        <f t="shared" si="5"/>
        <v>CC.GRFC015-purple</v>
      </c>
      <c r="C353" s="413" cm="1">
        <f t="array" ref="C353">_xlfn.XLOOKUP(E353,holds!B:B,holds!L:L+holds!M:M+holds!N:N)</f>
        <v>0</v>
      </c>
      <c r="D353" s="293">
        <v>70001</v>
      </c>
      <c r="E353" s="417" t="s">
        <v>215</v>
      </c>
      <c r="F353" s="295" t="s">
        <v>33</v>
      </c>
      <c r="G353" t="s">
        <v>33</v>
      </c>
    </row>
    <row r="354" spans="1:7" s="295" customFormat="1" hidden="1">
      <c r="A354" s="293">
        <v>70001</v>
      </c>
      <c r="B354" s="296" t="str">
        <f t="shared" si="5"/>
        <v>CC.GRFC016-purple</v>
      </c>
      <c r="C354" s="413" cm="1">
        <f t="array" ref="C354">_xlfn.XLOOKUP(E354,holds!B:B,holds!L:L+holds!M:M+holds!N:N)</f>
        <v>0</v>
      </c>
      <c r="D354" s="293">
        <v>70001</v>
      </c>
      <c r="E354" s="417" t="s">
        <v>217</v>
      </c>
      <c r="F354" s="295" t="s">
        <v>33</v>
      </c>
      <c r="G354" t="s">
        <v>33</v>
      </c>
    </row>
    <row r="355" spans="1:7" s="295" customFormat="1" hidden="1">
      <c r="A355" s="293">
        <v>70001</v>
      </c>
      <c r="B355" s="296" t="str">
        <f t="shared" si="5"/>
        <v>CC.GRFC017-purple</v>
      </c>
      <c r="C355" s="413" cm="1">
        <f t="array" ref="C355">_xlfn.XLOOKUP(E355,holds!B:B,holds!L:L+holds!M:M+holds!N:N)</f>
        <v>0</v>
      </c>
      <c r="D355" s="293">
        <v>70001</v>
      </c>
      <c r="E355" s="417" t="s">
        <v>184</v>
      </c>
      <c r="F355" s="295" t="s">
        <v>33</v>
      </c>
      <c r="G355" t="s">
        <v>33</v>
      </c>
    </row>
    <row r="356" spans="1:7" s="295" customFormat="1" hidden="1">
      <c r="A356" s="293">
        <v>70001</v>
      </c>
      <c r="B356" s="296" t="str">
        <f t="shared" si="5"/>
        <v>CC.GRFC018-purple</v>
      </c>
      <c r="C356" s="413" cm="1">
        <f t="array" ref="C356">_xlfn.XLOOKUP(E356,holds!B:B,holds!L:L+holds!M:M+holds!N:N)</f>
        <v>0</v>
      </c>
      <c r="D356" s="293">
        <v>70001</v>
      </c>
      <c r="E356" s="417" t="s">
        <v>188</v>
      </c>
      <c r="F356" s="295" t="s">
        <v>33</v>
      </c>
      <c r="G356" t="s">
        <v>33</v>
      </c>
    </row>
    <row r="357" spans="1:7" s="295" customFormat="1" hidden="1">
      <c r="A357" s="293">
        <v>70001</v>
      </c>
      <c r="B357" s="296" t="str">
        <f t="shared" si="5"/>
        <v>CC.GRFC019-purple</v>
      </c>
      <c r="C357" s="413" cm="1">
        <f t="array" ref="C357">_xlfn.XLOOKUP(E357,holds!B:B,holds!L:L+holds!M:M+holds!N:N)</f>
        <v>0</v>
      </c>
      <c r="D357" s="293">
        <v>70001</v>
      </c>
      <c r="E357" s="417" t="s">
        <v>186</v>
      </c>
      <c r="F357" s="295" t="s">
        <v>33</v>
      </c>
      <c r="G357" t="s">
        <v>33</v>
      </c>
    </row>
    <row r="358" spans="1:7" s="295" customFormat="1" hidden="1">
      <c r="A358" s="293">
        <v>70001</v>
      </c>
      <c r="B358" s="296" t="str">
        <f t="shared" si="5"/>
        <v>CC.GRFC001-blue</v>
      </c>
      <c r="C358" s="413">
        <f>_xlfn.XLOOKUP(E358,holds!B:B,holds!O:O)</f>
        <v>0</v>
      </c>
      <c r="D358" s="293">
        <v>70001</v>
      </c>
      <c r="E358" s="417" t="s">
        <v>180</v>
      </c>
      <c r="F358" s="295" t="s">
        <v>116</v>
      </c>
      <c r="G358" t="s">
        <v>116</v>
      </c>
    </row>
    <row r="359" spans="1:7" s="295" customFormat="1" hidden="1">
      <c r="A359" s="293">
        <v>70001</v>
      </c>
      <c r="B359" s="296" t="str">
        <f t="shared" si="5"/>
        <v>CC.GRFC002-blue</v>
      </c>
      <c r="C359" s="413">
        <f>_xlfn.XLOOKUP(E359,holds!B:B,holds!O:O)</f>
        <v>0</v>
      </c>
      <c r="D359" s="293">
        <v>70001</v>
      </c>
      <c r="E359" s="417" t="s">
        <v>182</v>
      </c>
      <c r="F359" s="295" t="s">
        <v>116</v>
      </c>
      <c r="G359" t="s">
        <v>116</v>
      </c>
    </row>
    <row r="360" spans="1:7" s="295" customFormat="1" hidden="1">
      <c r="A360" s="293">
        <v>70001</v>
      </c>
      <c r="B360" s="296" t="str">
        <f t="shared" si="5"/>
        <v>CC.GRFC003-blue</v>
      </c>
      <c r="C360" s="413">
        <f>_xlfn.XLOOKUP(E360,holds!B:B,holds!O:O)</f>
        <v>0</v>
      </c>
      <c r="D360" s="293">
        <v>70001</v>
      </c>
      <c r="E360" s="417" t="s">
        <v>190</v>
      </c>
      <c r="F360" s="295" t="s">
        <v>116</v>
      </c>
      <c r="G360" t="s">
        <v>116</v>
      </c>
    </row>
    <row r="361" spans="1:7" s="295" customFormat="1" hidden="1">
      <c r="A361" s="293">
        <v>70001</v>
      </c>
      <c r="B361" s="296" t="str">
        <f t="shared" si="5"/>
        <v>CC.GRFC004-blue</v>
      </c>
      <c r="C361" s="413">
        <f>_xlfn.XLOOKUP(E361,holds!B:B,holds!O:O)</f>
        <v>0</v>
      </c>
      <c r="D361" s="293">
        <v>70001</v>
      </c>
      <c r="E361" s="417" t="s">
        <v>192</v>
      </c>
      <c r="F361" s="295" t="s">
        <v>116</v>
      </c>
      <c r="G361" t="s">
        <v>116</v>
      </c>
    </row>
    <row r="362" spans="1:7" s="295" customFormat="1" hidden="1">
      <c r="A362" s="293">
        <v>70001</v>
      </c>
      <c r="B362" s="296" t="str">
        <f t="shared" si="5"/>
        <v>CC.GRFC005-blue</v>
      </c>
      <c r="C362" s="413">
        <f>_xlfn.XLOOKUP(E362,holds!B:B,holds!O:O)</f>
        <v>0</v>
      </c>
      <c r="D362" s="293">
        <v>70001</v>
      </c>
      <c r="E362" s="417" t="s">
        <v>194</v>
      </c>
      <c r="F362" s="295" t="s">
        <v>116</v>
      </c>
      <c r="G362" t="s">
        <v>116</v>
      </c>
    </row>
    <row r="363" spans="1:7" s="295" customFormat="1" hidden="1">
      <c r="A363" s="293">
        <v>70001</v>
      </c>
      <c r="B363" s="296" t="str">
        <f t="shared" si="5"/>
        <v>CC.GRFC006-blue</v>
      </c>
      <c r="C363" s="413">
        <f>_xlfn.XLOOKUP(E363,holds!B:B,holds!O:O)</f>
        <v>0</v>
      </c>
      <c r="D363" s="293">
        <v>70001</v>
      </c>
      <c r="E363" s="417" t="s">
        <v>196</v>
      </c>
      <c r="F363" s="295" t="s">
        <v>116</v>
      </c>
      <c r="G363" t="s">
        <v>116</v>
      </c>
    </row>
    <row r="364" spans="1:7" s="295" customFormat="1" hidden="1">
      <c r="A364" s="293">
        <v>70001</v>
      </c>
      <c r="B364" s="296" t="str">
        <f t="shared" si="5"/>
        <v>CC.GRFC007-blue</v>
      </c>
      <c r="C364" s="413">
        <f>_xlfn.XLOOKUP(E364,holds!B:B,holds!O:O)</f>
        <v>0</v>
      </c>
      <c r="D364" s="293">
        <v>70001</v>
      </c>
      <c r="E364" s="417" t="s">
        <v>198</v>
      </c>
      <c r="F364" s="295" t="s">
        <v>116</v>
      </c>
      <c r="G364" t="s">
        <v>116</v>
      </c>
    </row>
    <row r="365" spans="1:7" s="295" customFormat="1" hidden="1">
      <c r="A365" s="293">
        <v>70001</v>
      </c>
      <c r="B365" s="296" t="str">
        <f t="shared" si="5"/>
        <v>CC.GRFC008-blue</v>
      </c>
      <c r="C365" s="413">
        <f>_xlfn.XLOOKUP(E365,holds!B:B,holds!O:O)</f>
        <v>0</v>
      </c>
      <c r="D365" s="293">
        <v>70001</v>
      </c>
      <c r="E365" s="417" t="s">
        <v>200</v>
      </c>
      <c r="F365" s="295" t="s">
        <v>116</v>
      </c>
      <c r="G365" t="s">
        <v>116</v>
      </c>
    </row>
    <row r="366" spans="1:7" s="295" customFormat="1" hidden="1">
      <c r="A366" s="293">
        <v>70001</v>
      </c>
      <c r="B366" s="296" t="str">
        <f t="shared" si="5"/>
        <v>CC.GRFC009-blue</v>
      </c>
      <c r="C366" s="413">
        <f>_xlfn.XLOOKUP(E366,holds!B:B,holds!O:O)</f>
        <v>0</v>
      </c>
      <c r="D366" s="293">
        <v>70001</v>
      </c>
      <c r="E366" s="417" t="s">
        <v>202</v>
      </c>
      <c r="F366" s="295" t="s">
        <v>116</v>
      </c>
      <c r="G366" t="s">
        <v>116</v>
      </c>
    </row>
    <row r="367" spans="1:7" s="295" customFormat="1" hidden="1">
      <c r="A367" s="293">
        <v>70001</v>
      </c>
      <c r="B367" s="296" t="str">
        <f t="shared" ref="B367:B430" si="6">E367&amp;"-"&amp;F367</f>
        <v>CC.GRFC010-blue</v>
      </c>
      <c r="C367" s="413">
        <f>_xlfn.XLOOKUP(E367,holds!B:B,holds!O:O)</f>
        <v>0</v>
      </c>
      <c r="D367" s="293">
        <v>70001</v>
      </c>
      <c r="E367" s="417" t="s">
        <v>204</v>
      </c>
      <c r="F367" s="295" t="s">
        <v>116</v>
      </c>
      <c r="G367" t="s">
        <v>116</v>
      </c>
    </row>
    <row r="368" spans="1:7" s="295" customFormat="1" hidden="1">
      <c r="A368" s="293">
        <v>70001</v>
      </c>
      <c r="B368" s="296" t="str">
        <f t="shared" si="6"/>
        <v>CC.GRFC011-blue</v>
      </c>
      <c r="C368" s="413">
        <f>_xlfn.XLOOKUP(E368,holds!B:B,holds!O:O)</f>
        <v>0</v>
      </c>
      <c r="D368" s="293">
        <v>70001</v>
      </c>
      <c r="E368" s="417" t="s">
        <v>206</v>
      </c>
      <c r="F368" s="295" t="s">
        <v>116</v>
      </c>
      <c r="G368" t="s">
        <v>116</v>
      </c>
    </row>
    <row r="369" spans="1:7" s="295" customFormat="1" hidden="1">
      <c r="A369" s="293">
        <v>70001</v>
      </c>
      <c r="B369" s="296" t="str">
        <f t="shared" si="6"/>
        <v>CC.GRFC012-blue</v>
      </c>
      <c r="C369" s="413">
        <f>_xlfn.XLOOKUP(E369,holds!B:B,holds!O:O)</f>
        <v>0</v>
      </c>
      <c r="D369" s="293">
        <v>70001</v>
      </c>
      <c r="E369" s="417" t="s">
        <v>208</v>
      </c>
      <c r="F369" s="295" t="s">
        <v>116</v>
      </c>
      <c r="G369" t="s">
        <v>116</v>
      </c>
    </row>
    <row r="370" spans="1:7" s="295" customFormat="1" hidden="1">
      <c r="A370" s="293">
        <v>70001</v>
      </c>
      <c r="B370" s="296" t="str">
        <f t="shared" si="6"/>
        <v>CC.GRFC013-blue</v>
      </c>
      <c r="C370" s="413">
        <f>_xlfn.XLOOKUP(E370,holds!B:B,holds!O:O)</f>
        <v>0</v>
      </c>
      <c r="D370" s="293">
        <v>70001</v>
      </c>
      <c r="E370" s="417" t="s">
        <v>210</v>
      </c>
      <c r="F370" s="295" t="s">
        <v>116</v>
      </c>
      <c r="G370" t="s">
        <v>116</v>
      </c>
    </row>
    <row r="371" spans="1:7" s="295" customFormat="1" hidden="1">
      <c r="A371" s="293">
        <v>70001</v>
      </c>
      <c r="B371" s="296" t="str">
        <f t="shared" si="6"/>
        <v>CC.GRFC014-blue</v>
      </c>
      <c r="C371" s="413">
        <f>_xlfn.XLOOKUP(E371,holds!B:B,holds!O:O)</f>
        <v>0</v>
      </c>
      <c r="D371" s="293">
        <v>70001</v>
      </c>
      <c r="E371" s="417" t="s">
        <v>212</v>
      </c>
      <c r="F371" s="295" t="s">
        <v>116</v>
      </c>
      <c r="G371" t="s">
        <v>116</v>
      </c>
    </row>
    <row r="372" spans="1:7" s="295" customFormat="1" hidden="1">
      <c r="A372" s="293">
        <v>70001</v>
      </c>
      <c r="B372" s="296" t="str">
        <f t="shared" si="6"/>
        <v>CC.GRFC015-blue</v>
      </c>
      <c r="C372" s="413">
        <f>_xlfn.XLOOKUP(E372,holds!B:B,holds!O:O)</f>
        <v>0</v>
      </c>
      <c r="D372" s="293">
        <v>70001</v>
      </c>
      <c r="E372" s="417" t="s">
        <v>215</v>
      </c>
      <c r="F372" s="295" t="s">
        <v>116</v>
      </c>
      <c r="G372" t="s">
        <v>116</v>
      </c>
    </row>
    <row r="373" spans="1:7" s="295" customFormat="1" hidden="1">
      <c r="A373" s="293">
        <v>70001</v>
      </c>
      <c r="B373" s="296" t="str">
        <f t="shared" si="6"/>
        <v>CC.GRFC016-blue</v>
      </c>
      <c r="C373" s="413">
        <f>_xlfn.XLOOKUP(E373,holds!B:B,holds!O:O)</f>
        <v>0</v>
      </c>
      <c r="D373" s="293">
        <v>70001</v>
      </c>
      <c r="E373" s="417" t="s">
        <v>217</v>
      </c>
      <c r="F373" s="295" t="s">
        <v>116</v>
      </c>
      <c r="G373" t="s">
        <v>116</v>
      </c>
    </row>
    <row r="374" spans="1:7" s="295" customFormat="1" hidden="1">
      <c r="A374" s="293">
        <v>70001</v>
      </c>
      <c r="B374" s="296" t="str">
        <f t="shared" si="6"/>
        <v>CC.GRFC017-blue</v>
      </c>
      <c r="C374" s="413">
        <f>_xlfn.XLOOKUP(E374,holds!B:B,holds!O:O)</f>
        <v>0</v>
      </c>
      <c r="D374" s="293">
        <v>70001</v>
      </c>
      <c r="E374" s="417" t="s">
        <v>184</v>
      </c>
      <c r="F374" s="295" t="s">
        <v>116</v>
      </c>
      <c r="G374" t="s">
        <v>116</v>
      </c>
    </row>
    <row r="375" spans="1:7" s="295" customFormat="1" hidden="1">
      <c r="A375" s="293">
        <v>70001</v>
      </c>
      <c r="B375" s="296" t="str">
        <f t="shared" si="6"/>
        <v>CC.GRFC018-blue</v>
      </c>
      <c r="C375" s="413">
        <f>_xlfn.XLOOKUP(E375,holds!B:B,holds!O:O)</f>
        <v>0</v>
      </c>
      <c r="D375" s="293">
        <v>70001</v>
      </c>
      <c r="E375" s="417" t="s">
        <v>188</v>
      </c>
      <c r="F375" s="295" t="s">
        <v>116</v>
      </c>
      <c r="G375" t="s">
        <v>116</v>
      </c>
    </row>
    <row r="376" spans="1:7" s="295" customFormat="1" hidden="1">
      <c r="A376" s="293">
        <v>70001</v>
      </c>
      <c r="B376" s="296" t="str">
        <f t="shared" si="6"/>
        <v>CC.GRFC019-blue</v>
      </c>
      <c r="C376" s="413">
        <f>_xlfn.XLOOKUP(E376,holds!B:B,holds!O:O)</f>
        <v>0</v>
      </c>
      <c r="D376" s="293">
        <v>70001</v>
      </c>
      <c r="E376" s="417" t="s">
        <v>186</v>
      </c>
      <c r="F376" s="295" t="s">
        <v>116</v>
      </c>
      <c r="G376" t="s">
        <v>116</v>
      </c>
    </row>
    <row r="377" spans="1:7" s="295" customFormat="1" hidden="1">
      <c r="A377" s="293">
        <v>70001</v>
      </c>
      <c r="B377" s="296" t="str">
        <f t="shared" si="6"/>
        <v>CC.GRFC001-mint</v>
      </c>
      <c r="C377" s="413">
        <f>_xlfn.XLOOKUP(E377,holds!B:B,holds!P:P)</f>
        <v>0</v>
      </c>
      <c r="D377" s="293">
        <v>70001</v>
      </c>
      <c r="E377" s="417" t="s">
        <v>180</v>
      </c>
      <c r="F377" s="295" t="s">
        <v>35</v>
      </c>
      <c r="G377" t="s">
        <v>35</v>
      </c>
    </row>
    <row r="378" spans="1:7" s="295" customFormat="1" hidden="1">
      <c r="A378" s="293">
        <v>70001</v>
      </c>
      <c r="B378" s="296" t="str">
        <f t="shared" si="6"/>
        <v>CC.GRFC002-mint</v>
      </c>
      <c r="C378" s="413">
        <f>_xlfn.XLOOKUP(E378,holds!B:B,holds!P:P)</f>
        <v>0</v>
      </c>
      <c r="D378" s="293">
        <v>70001</v>
      </c>
      <c r="E378" s="417" t="s">
        <v>182</v>
      </c>
      <c r="F378" s="295" t="s">
        <v>35</v>
      </c>
      <c r="G378" t="s">
        <v>35</v>
      </c>
    </row>
    <row r="379" spans="1:7" s="295" customFormat="1" hidden="1">
      <c r="A379" s="293">
        <v>70001</v>
      </c>
      <c r="B379" s="296" t="str">
        <f t="shared" si="6"/>
        <v>CC.GRFC003-mint</v>
      </c>
      <c r="C379" s="413">
        <f>_xlfn.XLOOKUP(E379,holds!B:B,holds!P:P)</f>
        <v>0</v>
      </c>
      <c r="D379" s="293">
        <v>70001</v>
      </c>
      <c r="E379" s="417" t="s">
        <v>190</v>
      </c>
      <c r="F379" s="295" t="s">
        <v>35</v>
      </c>
      <c r="G379" t="s">
        <v>35</v>
      </c>
    </row>
    <row r="380" spans="1:7" s="295" customFormat="1" hidden="1">
      <c r="A380" s="293">
        <v>70001</v>
      </c>
      <c r="B380" s="296" t="str">
        <f t="shared" si="6"/>
        <v>CC.GRFC004-mint</v>
      </c>
      <c r="C380" s="413">
        <f>_xlfn.XLOOKUP(E380,holds!B:B,holds!P:P)</f>
        <v>0</v>
      </c>
      <c r="D380" s="293">
        <v>70001</v>
      </c>
      <c r="E380" s="417" t="s">
        <v>192</v>
      </c>
      <c r="F380" s="295" t="s">
        <v>35</v>
      </c>
      <c r="G380" t="s">
        <v>35</v>
      </c>
    </row>
    <row r="381" spans="1:7" s="295" customFormat="1" hidden="1">
      <c r="A381" s="293">
        <v>70001</v>
      </c>
      <c r="B381" s="296" t="str">
        <f t="shared" si="6"/>
        <v>CC.GRFC005-mint</v>
      </c>
      <c r="C381" s="413">
        <f>_xlfn.XLOOKUP(E381,holds!B:B,holds!P:P)</f>
        <v>0</v>
      </c>
      <c r="D381" s="293">
        <v>70001</v>
      </c>
      <c r="E381" s="417" t="s">
        <v>194</v>
      </c>
      <c r="F381" s="295" t="s">
        <v>35</v>
      </c>
      <c r="G381" t="s">
        <v>35</v>
      </c>
    </row>
    <row r="382" spans="1:7" s="295" customFormat="1" hidden="1">
      <c r="A382" s="293">
        <v>70001</v>
      </c>
      <c r="B382" s="296" t="str">
        <f t="shared" si="6"/>
        <v>CC.GRFC006-mint</v>
      </c>
      <c r="C382" s="413">
        <f>_xlfn.XLOOKUP(E382,holds!B:B,holds!P:P)</f>
        <v>0</v>
      </c>
      <c r="D382" s="293">
        <v>70001</v>
      </c>
      <c r="E382" s="417" t="s">
        <v>196</v>
      </c>
      <c r="F382" s="295" t="s">
        <v>35</v>
      </c>
      <c r="G382" t="s">
        <v>35</v>
      </c>
    </row>
    <row r="383" spans="1:7" s="295" customFormat="1" hidden="1">
      <c r="A383" s="293">
        <v>70001</v>
      </c>
      <c r="B383" s="296" t="str">
        <f t="shared" si="6"/>
        <v>CC.GRFC007-mint</v>
      </c>
      <c r="C383" s="413">
        <f>_xlfn.XLOOKUP(E383,holds!B:B,holds!P:P)</f>
        <v>0</v>
      </c>
      <c r="D383" s="293">
        <v>70001</v>
      </c>
      <c r="E383" s="417" t="s">
        <v>198</v>
      </c>
      <c r="F383" s="295" t="s">
        <v>35</v>
      </c>
      <c r="G383" t="s">
        <v>35</v>
      </c>
    </row>
    <row r="384" spans="1:7" s="295" customFormat="1" hidden="1">
      <c r="A384" s="293">
        <v>70001</v>
      </c>
      <c r="B384" s="296" t="str">
        <f t="shared" si="6"/>
        <v>CC.GRFC008-mint</v>
      </c>
      <c r="C384" s="413">
        <f>_xlfn.XLOOKUP(E384,holds!B:B,holds!P:P)</f>
        <v>0</v>
      </c>
      <c r="D384" s="293">
        <v>70001</v>
      </c>
      <c r="E384" s="417" t="s">
        <v>200</v>
      </c>
      <c r="F384" s="295" t="s">
        <v>35</v>
      </c>
      <c r="G384" t="s">
        <v>35</v>
      </c>
    </row>
    <row r="385" spans="1:7" s="295" customFormat="1" hidden="1">
      <c r="A385" s="293">
        <v>70001</v>
      </c>
      <c r="B385" s="296" t="str">
        <f t="shared" si="6"/>
        <v>CC.GRFC009-mint</v>
      </c>
      <c r="C385" s="413">
        <f>_xlfn.XLOOKUP(E385,holds!B:B,holds!P:P)</f>
        <v>0</v>
      </c>
      <c r="D385" s="293">
        <v>70001</v>
      </c>
      <c r="E385" s="417" t="s">
        <v>202</v>
      </c>
      <c r="F385" s="295" t="s">
        <v>35</v>
      </c>
      <c r="G385" t="s">
        <v>35</v>
      </c>
    </row>
    <row r="386" spans="1:7" s="295" customFormat="1" hidden="1">
      <c r="A386" s="293">
        <v>70001</v>
      </c>
      <c r="B386" s="296" t="str">
        <f t="shared" si="6"/>
        <v>CC.GRFC010-mint</v>
      </c>
      <c r="C386" s="413">
        <f>_xlfn.XLOOKUP(E386,holds!B:B,holds!P:P)</f>
        <v>0</v>
      </c>
      <c r="D386" s="293">
        <v>70001</v>
      </c>
      <c r="E386" s="417" t="s">
        <v>204</v>
      </c>
      <c r="F386" s="295" t="s">
        <v>35</v>
      </c>
      <c r="G386" t="s">
        <v>35</v>
      </c>
    </row>
    <row r="387" spans="1:7" s="295" customFormat="1" hidden="1">
      <c r="A387" s="293">
        <v>70001</v>
      </c>
      <c r="B387" s="296" t="str">
        <f t="shared" si="6"/>
        <v>CC.GRFC011-mint</v>
      </c>
      <c r="C387" s="413">
        <f>_xlfn.XLOOKUP(E387,holds!B:B,holds!P:P)</f>
        <v>0</v>
      </c>
      <c r="D387" s="293">
        <v>70001</v>
      </c>
      <c r="E387" s="417" t="s">
        <v>206</v>
      </c>
      <c r="F387" s="295" t="s">
        <v>35</v>
      </c>
      <c r="G387" t="s">
        <v>35</v>
      </c>
    </row>
    <row r="388" spans="1:7" s="295" customFormat="1" hidden="1">
      <c r="A388" s="293">
        <v>70001</v>
      </c>
      <c r="B388" s="296" t="str">
        <f t="shared" si="6"/>
        <v>CC.GRFC012-mint</v>
      </c>
      <c r="C388" s="413">
        <f>_xlfn.XLOOKUP(E388,holds!B:B,holds!P:P)</f>
        <v>0</v>
      </c>
      <c r="D388" s="293">
        <v>70001</v>
      </c>
      <c r="E388" s="417" t="s">
        <v>208</v>
      </c>
      <c r="F388" s="295" t="s">
        <v>35</v>
      </c>
      <c r="G388" t="s">
        <v>35</v>
      </c>
    </row>
    <row r="389" spans="1:7" s="295" customFormat="1" hidden="1">
      <c r="A389" s="293">
        <v>70001</v>
      </c>
      <c r="B389" s="296" t="str">
        <f t="shared" si="6"/>
        <v>CC.GRFC013-mint</v>
      </c>
      <c r="C389" s="413">
        <f>_xlfn.XLOOKUP(E389,holds!B:B,holds!P:P)</f>
        <v>0</v>
      </c>
      <c r="D389" s="293">
        <v>70001</v>
      </c>
      <c r="E389" s="417" t="s">
        <v>210</v>
      </c>
      <c r="F389" s="295" t="s">
        <v>35</v>
      </c>
      <c r="G389" t="s">
        <v>35</v>
      </c>
    </row>
    <row r="390" spans="1:7" s="295" customFormat="1" hidden="1">
      <c r="A390" s="293">
        <v>70001</v>
      </c>
      <c r="B390" s="296" t="str">
        <f t="shared" si="6"/>
        <v>CC.GRFC014-mint</v>
      </c>
      <c r="C390" s="413">
        <f>_xlfn.XLOOKUP(E390,holds!B:B,holds!P:P)</f>
        <v>0</v>
      </c>
      <c r="D390" s="293">
        <v>70001</v>
      </c>
      <c r="E390" s="417" t="s">
        <v>212</v>
      </c>
      <c r="F390" s="295" t="s">
        <v>35</v>
      </c>
      <c r="G390" t="s">
        <v>35</v>
      </c>
    </row>
    <row r="391" spans="1:7" s="295" customFormat="1" hidden="1">
      <c r="A391" s="293">
        <v>70001</v>
      </c>
      <c r="B391" s="296" t="str">
        <f t="shared" si="6"/>
        <v>CC.GRFC015-mint</v>
      </c>
      <c r="C391" s="413">
        <f>_xlfn.XLOOKUP(E391,holds!B:B,holds!P:P)</f>
        <v>0</v>
      </c>
      <c r="D391" s="293">
        <v>70001</v>
      </c>
      <c r="E391" s="417" t="s">
        <v>215</v>
      </c>
      <c r="F391" s="295" t="s">
        <v>35</v>
      </c>
      <c r="G391" t="s">
        <v>35</v>
      </c>
    </row>
    <row r="392" spans="1:7" s="295" customFormat="1" hidden="1">
      <c r="A392" s="293">
        <v>70001</v>
      </c>
      <c r="B392" s="296" t="str">
        <f t="shared" si="6"/>
        <v>CC.GRFC016-mint</v>
      </c>
      <c r="C392" s="413">
        <f>_xlfn.XLOOKUP(E392,holds!B:B,holds!P:P)</f>
        <v>0</v>
      </c>
      <c r="D392" s="293">
        <v>70001</v>
      </c>
      <c r="E392" s="417" t="s">
        <v>217</v>
      </c>
      <c r="F392" s="295" t="s">
        <v>35</v>
      </c>
      <c r="G392" t="s">
        <v>35</v>
      </c>
    </row>
    <row r="393" spans="1:7" s="295" customFormat="1" hidden="1">
      <c r="A393" s="293">
        <v>70001</v>
      </c>
      <c r="B393" s="296" t="str">
        <f t="shared" si="6"/>
        <v>CC.GRFC017-mint</v>
      </c>
      <c r="C393" s="413">
        <f>_xlfn.XLOOKUP(E393,holds!B:B,holds!P:P)</f>
        <v>0</v>
      </c>
      <c r="D393" s="293">
        <v>70001</v>
      </c>
      <c r="E393" s="417" t="s">
        <v>184</v>
      </c>
      <c r="F393" s="295" t="s">
        <v>35</v>
      </c>
      <c r="G393" t="s">
        <v>35</v>
      </c>
    </row>
    <row r="394" spans="1:7" s="295" customFormat="1" hidden="1">
      <c r="A394" s="293">
        <v>70001</v>
      </c>
      <c r="B394" s="296" t="str">
        <f t="shared" si="6"/>
        <v>CC.GRFC018-mint</v>
      </c>
      <c r="C394" s="413">
        <f>_xlfn.XLOOKUP(E394,holds!B:B,holds!P:P)</f>
        <v>0</v>
      </c>
      <c r="D394" s="293">
        <v>70001</v>
      </c>
      <c r="E394" s="417" t="s">
        <v>188</v>
      </c>
      <c r="F394" s="295" t="s">
        <v>35</v>
      </c>
      <c r="G394" t="s">
        <v>35</v>
      </c>
    </row>
    <row r="395" spans="1:7" s="295" customFormat="1" hidden="1">
      <c r="A395" s="293">
        <v>70001</v>
      </c>
      <c r="B395" s="296" t="str">
        <f t="shared" si="6"/>
        <v>CC.GRFC019-mint</v>
      </c>
      <c r="C395" s="413">
        <f>_xlfn.XLOOKUP(E395,holds!B:B,holds!P:P)</f>
        <v>0</v>
      </c>
      <c r="D395" s="293">
        <v>70001</v>
      </c>
      <c r="E395" s="417" t="s">
        <v>186</v>
      </c>
      <c r="F395" s="295" t="s">
        <v>35</v>
      </c>
      <c r="G395" t="s">
        <v>35</v>
      </c>
    </row>
    <row r="396" spans="1:7" s="295" customFormat="1" hidden="1">
      <c r="A396" s="293">
        <v>70001</v>
      </c>
      <c r="B396" s="296" t="str">
        <f t="shared" si="6"/>
        <v>CC.GRFC001-green</v>
      </c>
      <c r="C396" s="413">
        <f>_xlfn.XLOOKUP(E396,holds!B:B,holds!Q:Q)</f>
        <v>0</v>
      </c>
      <c r="D396" s="293">
        <v>70001</v>
      </c>
      <c r="E396" s="417" t="s">
        <v>180</v>
      </c>
      <c r="F396" s="295" t="s">
        <v>117</v>
      </c>
      <c r="G396" t="s">
        <v>117</v>
      </c>
    </row>
    <row r="397" spans="1:7" s="295" customFormat="1" hidden="1">
      <c r="A397" s="293">
        <v>70001</v>
      </c>
      <c r="B397" s="296" t="str">
        <f t="shared" si="6"/>
        <v>CC.GRFC002-green</v>
      </c>
      <c r="C397" s="413">
        <f>_xlfn.XLOOKUP(E397,holds!B:B,holds!Q:Q)</f>
        <v>0</v>
      </c>
      <c r="D397" s="293">
        <v>70001</v>
      </c>
      <c r="E397" s="417" t="s">
        <v>182</v>
      </c>
      <c r="F397" s="295" t="s">
        <v>117</v>
      </c>
      <c r="G397" t="s">
        <v>117</v>
      </c>
    </row>
    <row r="398" spans="1:7" s="295" customFormat="1" hidden="1">
      <c r="A398" s="293">
        <v>70001</v>
      </c>
      <c r="B398" s="296" t="str">
        <f t="shared" si="6"/>
        <v>CC.GRFC003-green</v>
      </c>
      <c r="C398" s="413">
        <f>_xlfn.XLOOKUP(E398,holds!B:B,holds!Q:Q)</f>
        <v>0</v>
      </c>
      <c r="D398" s="293">
        <v>70001</v>
      </c>
      <c r="E398" s="417" t="s">
        <v>190</v>
      </c>
      <c r="F398" s="295" t="s">
        <v>117</v>
      </c>
      <c r="G398" t="s">
        <v>117</v>
      </c>
    </row>
    <row r="399" spans="1:7" s="295" customFormat="1" hidden="1">
      <c r="A399" s="293">
        <v>70001</v>
      </c>
      <c r="B399" s="296" t="str">
        <f t="shared" si="6"/>
        <v>CC.GRFC004-green</v>
      </c>
      <c r="C399" s="413">
        <f>_xlfn.XLOOKUP(E399,holds!B:B,holds!Q:Q)</f>
        <v>0</v>
      </c>
      <c r="D399" s="293">
        <v>70001</v>
      </c>
      <c r="E399" s="417" t="s">
        <v>192</v>
      </c>
      <c r="F399" s="295" t="s">
        <v>117</v>
      </c>
      <c r="G399" t="s">
        <v>117</v>
      </c>
    </row>
    <row r="400" spans="1:7" s="295" customFormat="1" hidden="1">
      <c r="A400" s="293">
        <v>70001</v>
      </c>
      <c r="B400" s="296" t="str">
        <f t="shared" si="6"/>
        <v>CC.GRFC005-green</v>
      </c>
      <c r="C400" s="413">
        <f>_xlfn.XLOOKUP(E400,holds!B:B,holds!Q:Q)</f>
        <v>0</v>
      </c>
      <c r="D400" s="293">
        <v>70001</v>
      </c>
      <c r="E400" s="417" t="s">
        <v>194</v>
      </c>
      <c r="F400" s="295" t="s">
        <v>117</v>
      </c>
      <c r="G400" t="s">
        <v>117</v>
      </c>
    </row>
    <row r="401" spans="1:7" s="295" customFormat="1" hidden="1">
      <c r="A401" s="293">
        <v>70001</v>
      </c>
      <c r="B401" s="296" t="str">
        <f t="shared" si="6"/>
        <v>CC.GRFC006-green</v>
      </c>
      <c r="C401" s="413">
        <f>_xlfn.XLOOKUP(E401,holds!B:B,holds!Q:Q)</f>
        <v>0</v>
      </c>
      <c r="D401" s="293">
        <v>70001</v>
      </c>
      <c r="E401" s="417" t="s">
        <v>196</v>
      </c>
      <c r="F401" s="295" t="s">
        <v>117</v>
      </c>
      <c r="G401" t="s">
        <v>117</v>
      </c>
    </row>
    <row r="402" spans="1:7" s="295" customFormat="1" hidden="1">
      <c r="A402" s="293">
        <v>70001</v>
      </c>
      <c r="B402" s="296" t="str">
        <f t="shared" si="6"/>
        <v>CC.GRFC007-green</v>
      </c>
      <c r="C402" s="413">
        <f>_xlfn.XLOOKUP(E402,holds!B:B,holds!Q:Q)</f>
        <v>0</v>
      </c>
      <c r="D402" s="293">
        <v>70001</v>
      </c>
      <c r="E402" s="417" t="s">
        <v>198</v>
      </c>
      <c r="F402" s="295" t="s">
        <v>117</v>
      </c>
      <c r="G402" t="s">
        <v>117</v>
      </c>
    </row>
    <row r="403" spans="1:7" s="295" customFormat="1" hidden="1">
      <c r="A403" s="293">
        <v>70001</v>
      </c>
      <c r="B403" s="296" t="str">
        <f t="shared" si="6"/>
        <v>CC.GRFC008-green</v>
      </c>
      <c r="C403" s="413">
        <f>_xlfn.XLOOKUP(E403,holds!B:B,holds!Q:Q)</f>
        <v>0</v>
      </c>
      <c r="D403" s="293">
        <v>70001</v>
      </c>
      <c r="E403" s="417" t="s">
        <v>200</v>
      </c>
      <c r="F403" s="295" t="s">
        <v>117</v>
      </c>
      <c r="G403" t="s">
        <v>117</v>
      </c>
    </row>
    <row r="404" spans="1:7" s="295" customFormat="1" hidden="1">
      <c r="A404" s="293">
        <v>70001</v>
      </c>
      <c r="B404" s="296" t="str">
        <f t="shared" si="6"/>
        <v>CC.GRFC009-green</v>
      </c>
      <c r="C404" s="413">
        <f>_xlfn.XLOOKUP(E404,holds!B:B,holds!Q:Q)</f>
        <v>0</v>
      </c>
      <c r="D404" s="293">
        <v>70001</v>
      </c>
      <c r="E404" s="417" t="s">
        <v>202</v>
      </c>
      <c r="F404" s="295" t="s">
        <v>117</v>
      </c>
      <c r="G404" t="s">
        <v>117</v>
      </c>
    </row>
    <row r="405" spans="1:7" s="295" customFormat="1" hidden="1">
      <c r="A405" s="293">
        <v>70001</v>
      </c>
      <c r="B405" s="296" t="str">
        <f t="shared" si="6"/>
        <v>CC.GRFC010-green</v>
      </c>
      <c r="C405" s="413">
        <f>_xlfn.XLOOKUP(E405,holds!B:B,holds!Q:Q)</f>
        <v>0</v>
      </c>
      <c r="D405" s="293">
        <v>70001</v>
      </c>
      <c r="E405" s="417" t="s">
        <v>204</v>
      </c>
      <c r="F405" s="295" t="s">
        <v>117</v>
      </c>
      <c r="G405" t="s">
        <v>117</v>
      </c>
    </row>
    <row r="406" spans="1:7" s="295" customFormat="1" hidden="1">
      <c r="A406" s="293">
        <v>70001</v>
      </c>
      <c r="B406" s="296" t="str">
        <f t="shared" si="6"/>
        <v>CC.GRFC011-green</v>
      </c>
      <c r="C406" s="413">
        <f>_xlfn.XLOOKUP(E406,holds!B:B,holds!Q:Q)</f>
        <v>0</v>
      </c>
      <c r="D406" s="293">
        <v>70001</v>
      </c>
      <c r="E406" s="417" t="s">
        <v>206</v>
      </c>
      <c r="F406" s="295" t="s">
        <v>117</v>
      </c>
      <c r="G406" t="s">
        <v>117</v>
      </c>
    </row>
    <row r="407" spans="1:7" s="295" customFormat="1" hidden="1">
      <c r="A407" s="293">
        <v>70001</v>
      </c>
      <c r="B407" s="296" t="str">
        <f t="shared" si="6"/>
        <v>CC.GRFC012-green</v>
      </c>
      <c r="C407" s="413">
        <f>_xlfn.XLOOKUP(E407,holds!B:B,holds!Q:Q)</f>
        <v>0</v>
      </c>
      <c r="D407" s="293">
        <v>70001</v>
      </c>
      <c r="E407" s="417" t="s">
        <v>208</v>
      </c>
      <c r="F407" s="295" t="s">
        <v>117</v>
      </c>
      <c r="G407" t="s">
        <v>117</v>
      </c>
    </row>
    <row r="408" spans="1:7" s="295" customFormat="1" hidden="1">
      <c r="A408" s="293">
        <v>70001</v>
      </c>
      <c r="B408" s="296" t="str">
        <f t="shared" si="6"/>
        <v>CC.GRFC013-green</v>
      </c>
      <c r="C408" s="413">
        <f>_xlfn.XLOOKUP(E408,holds!B:B,holds!Q:Q)</f>
        <v>0</v>
      </c>
      <c r="D408" s="293">
        <v>70001</v>
      </c>
      <c r="E408" s="417" t="s">
        <v>210</v>
      </c>
      <c r="F408" s="295" t="s">
        <v>117</v>
      </c>
      <c r="G408" t="s">
        <v>117</v>
      </c>
    </row>
    <row r="409" spans="1:7" s="295" customFormat="1" hidden="1">
      <c r="A409" s="293">
        <v>70001</v>
      </c>
      <c r="B409" s="296" t="str">
        <f t="shared" si="6"/>
        <v>CC.GRFC014-green</v>
      </c>
      <c r="C409" s="413">
        <f>_xlfn.XLOOKUP(E409,holds!B:B,holds!Q:Q)</f>
        <v>0</v>
      </c>
      <c r="D409" s="293">
        <v>70001</v>
      </c>
      <c r="E409" s="417" t="s">
        <v>212</v>
      </c>
      <c r="F409" s="295" t="s">
        <v>117</v>
      </c>
      <c r="G409" t="s">
        <v>117</v>
      </c>
    </row>
    <row r="410" spans="1:7" s="295" customFormat="1" hidden="1">
      <c r="A410" s="293">
        <v>70001</v>
      </c>
      <c r="B410" s="296" t="str">
        <f t="shared" si="6"/>
        <v>CC.GRFC015-green</v>
      </c>
      <c r="C410" s="413">
        <f>_xlfn.XLOOKUP(E410,holds!B:B,holds!Q:Q)</f>
        <v>0</v>
      </c>
      <c r="D410" s="293">
        <v>70001</v>
      </c>
      <c r="E410" s="417" t="s">
        <v>215</v>
      </c>
      <c r="F410" s="295" t="s">
        <v>117</v>
      </c>
      <c r="G410" t="s">
        <v>117</v>
      </c>
    </row>
    <row r="411" spans="1:7" s="295" customFormat="1" hidden="1">
      <c r="A411" s="293">
        <v>70001</v>
      </c>
      <c r="B411" s="296" t="str">
        <f t="shared" si="6"/>
        <v>CC.GRFC016-green</v>
      </c>
      <c r="C411" s="413">
        <f>_xlfn.XLOOKUP(E411,holds!B:B,holds!Q:Q)</f>
        <v>0</v>
      </c>
      <c r="D411" s="293">
        <v>70001</v>
      </c>
      <c r="E411" s="417" t="s">
        <v>217</v>
      </c>
      <c r="F411" s="295" t="s">
        <v>117</v>
      </c>
      <c r="G411" t="s">
        <v>117</v>
      </c>
    </row>
    <row r="412" spans="1:7" s="295" customFormat="1" hidden="1">
      <c r="A412" s="293">
        <v>70001</v>
      </c>
      <c r="B412" s="296" t="str">
        <f t="shared" si="6"/>
        <v>CC.GRFC017-green</v>
      </c>
      <c r="C412" s="413">
        <f>_xlfn.XLOOKUP(E412,holds!B:B,holds!Q:Q)</f>
        <v>0</v>
      </c>
      <c r="D412" s="293">
        <v>70001</v>
      </c>
      <c r="E412" s="417" t="s">
        <v>184</v>
      </c>
      <c r="F412" s="295" t="s">
        <v>117</v>
      </c>
      <c r="G412" t="s">
        <v>117</v>
      </c>
    </row>
    <row r="413" spans="1:7" s="295" customFormat="1" hidden="1">
      <c r="A413" s="293">
        <v>70001</v>
      </c>
      <c r="B413" s="296" t="str">
        <f t="shared" si="6"/>
        <v>CC.GRFC018-green</v>
      </c>
      <c r="C413" s="413">
        <f>_xlfn.XLOOKUP(E413,holds!B:B,holds!Q:Q)</f>
        <v>0</v>
      </c>
      <c r="D413" s="293">
        <v>70001</v>
      </c>
      <c r="E413" s="417" t="s">
        <v>188</v>
      </c>
      <c r="F413" s="295" t="s">
        <v>117</v>
      </c>
      <c r="G413" t="s">
        <v>117</v>
      </c>
    </row>
    <row r="414" spans="1:7" s="295" customFormat="1" hidden="1">
      <c r="A414" s="293">
        <v>70001</v>
      </c>
      <c r="B414" s="296" t="str">
        <f t="shared" si="6"/>
        <v>CC.GRFC019-green</v>
      </c>
      <c r="C414" s="413">
        <f>_xlfn.XLOOKUP(E414,holds!B:B,holds!Q:Q)</f>
        <v>0</v>
      </c>
      <c r="D414" s="293">
        <v>70001</v>
      </c>
      <c r="E414" s="417" t="s">
        <v>186</v>
      </c>
      <c r="F414" s="295" t="s">
        <v>117</v>
      </c>
      <c r="G414" t="s">
        <v>117</v>
      </c>
    </row>
    <row r="415" spans="1:7" s="295" customFormat="1" hidden="1">
      <c r="A415" s="293">
        <v>70001</v>
      </c>
      <c r="B415" s="296" t="str">
        <f t="shared" si="6"/>
        <v>CC.GRFC001-grey</v>
      </c>
      <c r="C415" s="413">
        <f>_xlfn.XLOOKUP(E415,holds!B:B,holds!R:R)</f>
        <v>0</v>
      </c>
      <c r="D415" s="293">
        <v>70001</v>
      </c>
      <c r="E415" s="417" t="s">
        <v>180</v>
      </c>
      <c r="F415" s="295" t="s">
        <v>118</v>
      </c>
      <c r="G415" t="s">
        <v>118</v>
      </c>
    </row>
    <row r="416" spans="1:7" s="295" customFormat="1" hidden="1">
      <c r="A416" s="293">
        <v>70001</v>
      </c>
      <c r="B416" s="296" t="str">
        <f t="shared" si="6"/>
        <v>CC.GRFC002-grey</v>
      </c>
      <c r="C416" s="413">
        <f>_xlfn.XLOOKUP(E416,holds!B:B,holds!R:R)</f>
        <v>0</v>
      </c>
      <c r="D416" s="293">
        <v>70001</v>
      </c>
      <c r="E416" s="417" t="s">
        <v>182</v>
      </c>
      <c r="F416" s="295" t="s">
        <v>118</v>
      </c>
      <c r="G416" t="s">
        <v>118</v>
      </c>
    </row>
    <row r="417" spans="1:7" s="295" customFormat="1" hidden="1">
      <c r="A417" s="293">
        <v>70001</v>
      </c>
      <c r="B417" s="296" t="str">
        <f t="shared" si="6"/>
        <v>CC.GRFC003-grey</v>
      </c>
      <c r="C417" s="413">
        <f>_xlfn.XLOOKUP(E417,holds!B:B,holds!R:R)</f>
        <v>0</v>
      </c>
      <c r="D417" s="293">
        <v>70001</v>
      </c>
      <c r="E417" s="417" t="s">
        <v>190</v>
      </c>
      <c r="F417" s="295" t="s">
        <v>118</v>
      </c>
      <c r="G417" t="s">
        <v>118</v>
      </c>
    </row>
    <row r="418" spans="1:7" s="295" customFormat="1" hidden="1">
      <c r="A418" s="293">
        <v>70001</v>
      </c>
      <c r="B418" s="296" t="str">
        <f t="shared" si="6"/>
        <v>CC.GRFC004-grey</v>
      </c>
      <c r="C418" s="413">
        <f>_xlfn.XLOOKUP(E418,holds!B:B,holds!R:R)</f>
        <v>0</v>
      </c>
      <c r="D418" s="293">
        <v>70001</v>
      </c>
      <c r="E418" s="417" t="s">
        <v>192</v>
      </c>
      <c r="F418" s="295" t="s">
        <v>118</v>
      </c>
      <c r="G418" t="s">
        <v>118</v>
      </c>
    </row>
    <row r="419" spans="1:7" s="295" customFormat="1" hidden="1">
      <c r="A419" s="293">
        <v>70001</v>
      </c>
      <c r="B419" s="296" t="str">
        <f t="shared" si="6"/>
        <v>CC.GRFC005-grey</v>
      </c>
      <c r="C419" s="413">
        <f>_xlfn.XLOOKUP(E419,holds!B:B,holds!R:R)</f>
        <v>0</v>
      </c>
      <c r="D419" s="293">
        <v>70001</v>
      </c>
      <c r="E419" s="417" t="s">
        <v>194</v>
      </c>
      <c r="F419" s="295" t="s">
        <v>118</v>
      </c>
      <c r="G419" t="s">
        <v>118</v>
      </c>
    </row>
    <row r="420" spans="1:7" s="295" customFormat="1" hidden="1">
      <c r="A420" s="293">
        <v>70001</v>
      </c>
      <c r="B420" s="296" t="str">
        <f t="shared" si="6"/>
        <v>CC.GRFC006-grey</v>
      </c>
      <c r="C420" s="413">
        <f>_xlfn.XLOOKUP(E420,holds!B:B,holds!R:R)</f>
        <v>0</v>
      </c>
      <c r="D420" s="293">
        <v>70001</v>
      </c>
      <c r="E420" s="417" t="s">
        <v>196</v>
      </c>
      <c r="F420" s="295" t="s">
        <v>118</v>
      </c>
      <c r="G420" t="s">
        <v>118</v>
      </c>
    </row>
    <row r="421" spans="1:7" s="295" customFormat="1" hidden="1">
      <c r="A421" s="293">
        <v>70001</v>
      </c>
      <c r="B421" s="296" t="str">
        <f t="shared" si="6"/>
        <v>CC.GRFC007-grey</v>
      </c>
      <c r="C421" s="413">
        <f>_xlfn.XLOOKUP(E421,holds!B:B,holds!R:R)</f>
        <v>0</v>
      </c>
      <c r="D421" s="293">
        <v>70001</v>
      </c>
      <c r="E421" s="417" t="s">
        <v>198</v>
      </c>
      <c r="F421" s="295" t="s">
        <v>118</v>
      </c>
      <c r="G421" t="s">
        <v>118</v>
      </c>
    </row>
    <row r="422" spans="1:7" s="295" customFormat="1" hidden="1">
      <c r="A422" s="293">
        <v>70001</v>
      </c>
      <c r="B422" s="296" t="str">
        <f t="shared" si="6"/>
        <v>CC.GRFC008-grey</v>
      </c>
      <c r="C422" s="413">
        <f>_xlfn.XLOOKUP(E422,holds!B:B,holds!R:R)</f>
        <v>0</v>
      </c>
      <c r="D422" s="293">
        <v>70001</v>
      </c>
      <c r="E422" s="417" t="s">
        <v>200</v>
      </c>
      <c r="F422" s="295" t="s">
        <v>118</v>
      </c>
      <c r="G422" t="s">
        <v>118</v>
      </c>
    </row>
    <row r="423" spans="1:7" s="295" customFormat="1" hidden="1">
      <c r="A423" s="293">
        <v>70001</v>
      </c>
      <c r="B423" s="296" t="str">
        <f t="shared" si="6"/>
        <v>CC.GRFC009-grey</v>
      </c>
      <c r="C423" s="413">
        <f>_xlfn.XLOOKUP(E423,holds!B:B,holds!R:R)</f>
        <v>0</v>
      </c>
      <c r="D423" s="293">
        <v>70001</v>
      </c>
      <c r="E423" s="417" t="s">
        <v>202</v>
      </c>
      <c r="F423" s="295" t="s">
        <v>118</v>
      </c>
      <c r="G423" t="s">
        <v>118</v>
      </c>
    </row>
    <row r="424" spans="1:7" s="295" customFormat="1" hidden="1">
      <c r="A424" s="293">
        <v>70001</v>
      </c>
      <c r="B424" s="296" t="str">
        <f t="shared" si="6"/>
        <v>CC.GRFC010-grey</v>
      </c>
      <c r="C424" s="413">
        <f>_xlfn.XLOOKUP(E424,holds!B:B,holds!R:R)</f>
        <v>0</v>
      </c>
      <c r="D424" s="293">
        <v>70001</v>
      </c>
      <c r="E424" s="417" t="s">
        <v>204</v>
      </c>
      <c r="F424" s="295" t="s">
        <v>118</v>
      </c>
      <c r="G424" t="s">
        <v>118</v>
      </c>
    </row>
    <row r="425" spans="1:7" s="295" customFormat="1" hidden="1">
      <c r="A425" s="293">
        <v>70001</v>
      </c>
      <c r="B425" s="296" t="str">
        <f t="shared" si="6"/>
        <v>CC.GRFC011-grey</v>
      </c>
      <c r="C425" s="413">
        <f>_xlfn.XLOOKUP(E425,holds!B:B,holds!R:R)</f>
        <v>0</v>
      </c>
      <c r="D425" s="293">
        <v>70001</v>
      </c>
      <c r="E425" s="417" t="s">
        <v>206</v>
      </c>
      <c r="F425" s="295" t="s">
        <v>118</v>
      </c>
      <c r="G425" t="s">
        <v>118</v>
      </c>
    </row>
    <row r="426" spans="1:7" s="295" customFormat="1" hidden="1">
      <c r="A426" s="293">
        <v>70001</v>
      </c>
      <c r="B426" s="296" t="str">
        <f t="shared" si="6"/>
        <v>CC.GRFC012-grey</v>
      </c>
      <c r="C426" s="413">
        <f>_xlfn.XLOOKUP(E426,holds!B:B,holds!R:R)</f>
        <v>0</v>
      </c>
      <c r="D426" s="293">
        <v>70001</v>
      </c>
      <c r="E426" s="417" t="s">
        <v>208</v>
      </c>
      <c r="F426" s="295" t="s">
        <v>118</v>
      </c>
      <c r="G426" t="s">
        <v>118</v>
      </c>
    </row>
    <row r="427" spans="1:7" s="295" customFormat="1" hidden="1">
      <c r="A427" s="293">
        <v>70001</v>
      </c>
      <c r="B427" s="296" t="str">
        <f t="shared" si="6"/>
        <v>CC.GRFC013-grey</v>
      </c>
      <c r="C427" s="413">
        <f>_xlfn.XLOOKUP(E427,holds!B:B,holds!R:R)</f>
        <v>0</v>
      </c>
      <c r="D427" s="293">
        <v>70001</v>
      </c>
      <c r="E427" s="417" t="s">
        <v>210</v>
      </c>
      <c r="F427" s="295" t="s">
        <v>118</v>
      </c>
      <c r="G427" t="s">
        <v>118</v>
      </c>
    </row>
    <row r="428" spans="1:7" s="295" customFormat="1" hidden="1">
      <c r="A428" s="293">
        <v>70001</v>
      </c>
      <c r="B428" s="296" t="str">
        <f t="shared" si="6"/>
        <v>CC.GRFC014-grey</v>
      </c>
      <c r="C428" s="413">
        <f>_xlfn.XLOOKUP(E428,holds!B:B,holds!R:R)</f>
        <v>0</v>
      </c>
      <c r="D428" s="293">
        <v>70001</v>
      </c>
      <c r="E428" s="417" t="s">
        <v>212</v>
      </c>
      <c r="F428" s="295" t="s">
        <v>118</v>
      </c>
      <c r="G428" t="s">
        <v>118</v>
      </c>
    </row>
    <row r="429" spans="1:7" s="295" customFormat="1" hidden="1">
      <c r="A429" s="293">
        <v>70001</v>
      </c>
      <c r="B429" s="296" t="str">
        <f t="shared" si="6"/>
        <v>CC.GRFC015-grey</v>
      </c>
      <c r="C429" s="413">
        <f>_xlfn.XLOOKUP(E429,holds!B:B,holds!R:R)</f>
        <v>0</v>
      </c>
      <c r="D429" s="293">
        <v>70001</v>
      </c>
      <c r="E429" s="417" t="s">
        <v>215</v>
      </c>
      <c r="F429" s="295" t="s">
        <v>118</v>
      </c>
      <c r="G429" t="s">
        <v>118</v>
      </c>
    </row>
    <row r="430" spans="1:7" s="295" customFormat="1" hidden="1">
      <c r="A430" s="293">
        <v>70001</v>
      </c>
      <c r="B430" s="296" t="str">
        <f t="shared" si="6"/>
        <v>CC.GRFC016-grey</v>
      </c>
      <c r="C430" s="413">
        <f>_xlfn.XLOOKUP(E430,holds!B:B,holds!R:R)</f>
        <v>0</v>
      </c>
      <c r="D430" s="293">
        <v>70001</v>
      </c>
      <c r="E430" s="417" t="s">
        <v>217</v>
      </c>
      <c r="F430" s="295" t="s">
        <v>118</v>
      </c>
      <c r="G430" t="s">
        <v>118</v>
      </c>
    </row>
    <row r="431" spans="1:7" s="295" customFormat="1" hidden="1">
      <c r="A431" s="293">
        <v>70001</v>
      </c>
      <c r="B431" s="296" t="str">
        <f t="shared" ref="B431:B494" si="7">E431&amp;"-"&amp;F431</f>
        <v>CC.GRFC017-grey</v>
      </c>
      <c r="C431" s="413">
        <f>_xlfn.XLOOKUP(E431,holds!B:B,holds!R:R)</f>
        <v>0</v>
      </c>
      <c r="D431" s="293">
        <v>70001</v>
      </c>
      <c r="E431" s="417" t="s">
        <v>184</v>
      </c>
      <c r="F431" s="295" t="s">
        <v>118</v>
      </c>
      <c r="G431" t="s">
        <v>118</v>
      </c>
    </row>
    <row r="432" spans="1:7" s="295" customFormat="1" hidden="1">
      <c r="A432" s="293">
        <v>70001</v>
      </c>
      <c r="B432" s="296" t="str">
        <f t="shared" si="7"/>
        <v>CC.GRFC018-grey</v>
      </c>
      <c r="C432" s="413">
        <f>_xlfn.XLOOKUP(E432,holds!B:B,holds!R:R)</f>
        <v>0</v>
      </c>
      <c r="D432" s="293">
        <v>70001</v>
      </c>
      <c r="E432" s="417" t="s">
        <v>188</v>
      </c>
      <c r="F432" s="295" t="s">
        <v>118</v>
      </c>
      <c r="G432" t="s">
        <v>118</v>
      </c>
    </row>
    <row r="433" spans="1:7" s="295" customFormat="1" hidden="1">
      <c r="A433" s="293">
        <v>70001</v>
      </c>
      <c r="B433" s="296" t="str">
        <f t="shared" si="7"/>
        <v>CC.GRFC019-grey</v>
      </c>
      <c r="C433" s="413">
        <f>_xlfn.XLOOKUP(E433,holds!B:B,holds!R:R)</f>
        <v>0</v>
      </c>
      <c r="D433" s="293">
        <v>70001</v>
      </c>
      <c r="E433" s="417" t="s">
        <v>186</v>
      </c>
      <c r="F433" s="295" t="s">
        <v>118</v>
      </c>
      <c r="G433" t="s">
        <v>118</v>
      </c>
    </row>
    <row r="434" spans="1:7" s="295" customFormat="1" hidden="1">
      <c r="A434" s="293">
        <v>70001</v>
      </c>
      <c r="B434" s="296" t="str">
        <f t="shared" si="7"/>
        <v>CC.GRFC001-black</v>
      </c>
      <c r="C434" s="413">
        <f>_xlfn.XLOOKUP(E434,holds!B:B,holds!S:S)</f>
        <v>0</v>
      </c>
      <c r="D434" s="293">
        <v>70001</v>
      </c>
      <c r="E434" s="417" t="s">
        <v>180</v>
      </c>
      <c r="F434" s="295" t="s">
        <v>119</v>
      </c>
      <c r="G434" t="s">
        <v>119</v>
      </c>
    </row>
    <row r="435" spans="1:7" s="295" customFormat="1" hidden="1">
      <c r="A435" s="293">
        <v>70001</v>
      </c>
      <c r="B435" s="296" t="str">
        <f t="shared" si="7"/>
        <v>CC.GRFC002-black</v>
      </c>
      <c r="C435" s="413">
        <f>_xlfn.XLOOKUP(E435,holds!B:B,holds!S:S)</f>
        <v>0</v>
      </c>
      <c r="D435" s="293">
        <v>70001</v>
      </c>
      <c r="E435" s="417" t="s">
        <v>182</v>
      </c>
      <c r="F435" s="295" t="s">
        <v>119</v>
      </c>
      <c r="G435" t="s">
        <v>119</v>
      </c>
    </row>
    <row r="436" spans="1:7" s="295" customFormat="1" hidden="1">
      <c r="A436" s="293">
        <v>70001</v>
      </c>
      <c r="B436" s="296" t="str">
        <f t="shared" si="7"/>
        <v>CC.GRFC003-black</v>
      </c>
      <c r="C436" s="413">
        <f>_xlfn.XLOOKUP(E436,holds!B:B,holds!S:S)</f>
        <v>0</v>
      </c>
      <c r="D436" s="293">
        <v>70001</v>
      </c>
      <c r="E436" s="417" t="s">
        <v>190</v>
      </c>
      <c r="F436" s="295" t="s">
        <v>119</v>
      </c>
      <c r="G436" t="s">
        <v>119</v>
      </c>
    </row>
    <row r="437" spans="1:7" s="295" customFormat="1" hidden="1">
      <c r="A437" s="293">
        <v>70001</v>
      </c>
      <c r="B437" s="296" t="str">
        <f t="shared" si="7"/>
        <v>CC.GRFC004-black</v>
      </c>
      <c r="C437" s="413">
        <f>_xlfn.XLOOKUP(E437,holds!B:B,holds!S:S)</f>
        <v>0</v>
      </c>
      <c r="D437" s="293">
        <v>70001</v>
      </c>
      <c r="E437" s="417" t="s">
        <v>192</v>
      </c>
      <c r="F437" s="295" t="s">
        <v>119</v>
      </c>
      <c r="G437" t="s">
        <v>119</v>
      </c>
    </row>
    <row r="438" spans="1:7" s="295" customFormat="1" hidden="1">
      <c r="A438" s="293">
        <v>70001</v>
      </c>
      <c r="B438" s="296" t="str">
        <f t="shared" si="7"/>
        <v>CC.GRFC005-black</v>
      </c>
      <c r="C438" s="413">
        <f>_xlfn.XLOOKUP(E438,holds!B:B,holds!S:S)</f>
        <v>0</v>
      </c>
      <c r="D438" s="293">
        <v>70001</v>
      </c>
      <c r="E438" s="417" t="s">
        <v>194</v>
      </c>
      <c r="F438" s="295" t="s">
        <v>119</v>
      </c>
      <c r="G438" t="s">
        <v>119</v>
      </c>
    </row>
    <row r="439" spans="1:7" s="295" customFormat="1" hidden="1">
      <c r="A439" s="293">
        <v>70001</v>
      </c>
      <c r="B439" s="296" t="str">
        <f t="shared" si="7"/>
        <v>CC.GRFC006-black</v>
      </c>
      <c r="C439" s="413">
        <f>_xlfn.XLOOKUP(E439,holds!B:B,holds!S:S)</f>
        <v>0</v>
      </c>
      <c r="D439" s="293">
        <v>70001</v>
      </c>
      <c r="E439" s="417" t="s">
        <v>196</v>
      </c>
      <c r="F439" s="295" t="s">
        <v>119</v>
      </c>
      <c r="G439" t="s">
        <v>119</v>
      </c>
    </row>
    <row r="440" spans="1:7" s="295" customFormat="1" hidden="1">
      <c r="A440" s="293">
        <v>70001</v>
      </c>
      <c r="B440" s="296" t="str">
        <f t="shared" si="7"/>
        <v>CC.GRFC007-black</v>
      </c>
      <c r="C440" s="413">
        <f>_xlfn.XLOOKUP(E440,holds!B:B,holds!S:S)</f>
        <v>0</v>
      </c>
      <c r="D440" s="293">
        <v>70001</v>
      </c>
      <c r="E440" s="417" t="s">
        <v>198</v>
      </c>
      <c r="F440" s="295" t="s">
        <v>119</v>
      </c>
      <c r="G440" t="s">
        <v>119</v>
      </c>
    </row>
    <row r="441" spans="1:7" s="295" customFormat="1" hidden="1">
      <c r="A441" s="293">
        <v>70001</v>
      </c>
      <c r="B441" s="296" t="str">
        <f t="shared" si="7"/>
        <v>CC.GRFC008-black</v>
      </c>
      <c r="C441" s="413">
        <f>_xlfn.XLOOKUP(E441,holds!B:B,holds!S:S)</f>
        <v>0</v>
      </c>
      <c r="D441" s="293">
        <v>70001</v>
      </c>
      <c r="E441" s="417" t="s">
        <v>200</v>
      </c>
      <c r="F441" s="295" t="s">
        <v>119</v>
      </c>
      <c r="G441" t="s">
        <v>119</v>
      </c>
    </row>
    <row r="442" spans="1:7" s="295" customFormat="1" hidden="1">
      <c r="A442" s="293">
        <v>70001</v>
      </c>
      <c r="B442" s="296" t="str">
        <f t="shared" si="7"/>
        <v>CC.GRFC009-black</v>
      </c>
      <c r="C442" s="413">
        <f>_xlfn.XLOOKUP(E442,holds!B:B,holds!S:S)</f>
        <v>0</v>
      </c>
      <c r="D442" s="293">
        <v>70001</v>
      </c>
      <c r="E442" s="417" t="s">
        <v>202</v>
      </c>
      <c r="F442" s="295" t="s">
        <v>119</v>
      </c>
      <c r="G442" t="s">
        <v>119</v>
      </c>
    </row>
    <row r="443" spans="1:7" s="295" customFormat="1" hidden="1">
      <c r="A443" s="293">
        <v>70001</v>
      </c>
      <c r="B443" s="296" t="str">
        <f t="shared" si="7"/>
        <v>CC.GRFC010-black</v>
      </c>
      <c r="C443" s="413">
        <f>_xlfn.XLOOKUP(E443,holds!B:B,holds!S:S)</f>
        <v>0</v>
      </c>
      <c r="D443" s="293">
        <v>70001</v>
      </c>
      <c r="E443" s="417" t="s">
        <v>204</v>
      </c>
      <c r="F443" s="295" t="s">
        <v>119</v>
      </c>
      <c r="G443" t="s">
        <v>119</v>
      </c>
    </row>
    <row r="444" spans="1:7" s="295" customFormat="1" hidden="1">
      <c r="A444" s="293">
        <v>70001</v>
      </c>
      <c r="B444" s="296" t="str">
        <f t="shared" si="7"/>
        <v>CC.GRFC011-black</v>
      </c>
      <c r="C444" s="413">
        <f>_xlfn.XLOOKUP(E444,holds!B:B,holds!S:S)</f>
        <v>0</v>
      </c>
      <c r="D444" s="293">
        <v>70001</v>
      </c>
      <c r="E444" s="417" t="s">
        <v>206</v>
      </c>
      <c r="F444" s="295" t="s">
        <v>119</v>
      </c>
      <c r="G444" t="s">
        <v>119</v>
      </c>
    </row>
    <row r="445" spans="1:7" s="295" customFormat="1" hidden="1">
      <c r="A445" s="293">
        <v>70001</v>
      </c>
      <c r="B445" s="296" t="str">
        <f t="shared" si="7"/>
        <v>CC.GRFC012-black</v>
      </c>
      <c r="C445" s="413">
        <f>_xlfn.XLOOKUP(E445,holds!B:B,holds!S:S)</f>
        <v>0</v>
      </c>
      <c r="D445" s="293">
        <v>70001</v>
      </c>
      <c r="E445" s="417" t="s">
        <v>208</v>
      </c>
      <c r="F445" s="295" t="s">
        <v>119</v>
      </c>
      <c r="G445" t="s">
        <v>119</v>
      </c>
    </row>
    <row r="446" spans="1:7" s="295" customFormat="1" hidden="1">
      <c r="A446" s="293">
        <v>70001</v>
      </c>
      <c r="B446" s="296" t="str">
        <f t="shared" si="7"/>
        <v>CC.GRFC013-black</v>
      </c>
      <c r="C446" s="413">
        <f>_xlfn.XLOOKUP(E446,holds!B:B,holds!S:S)</f>
        <v>0</v>
      </c>
      <c r="D446" s="293">
        <v>70001</v>
      </c>
      <c r="E446" s="417" t="s">
        <v>210</v>
      </c>
      <c r="F446" s="295" t="s">
        <v>119</v>
      </c>
      <c r="G446" t="s">
        <v>119</v>
      </c>
    </row>
    <row r="447" spans="1:7" s="295" customFormat="1" hidden="1">
      <c r="A447" s="293">
        <v>70001</v>
      </c>
      <c r="B447" s="296" t="str">
        <f t="shared" si="7"/>
        <v>CC.GRFC014-black</v>
      </c>
      <c r="C447" s="413">
        <f>_xlfn.XLOOKUP(E447,holds!B:B,holds!S:S)</f>
        <v>0</v>
      </c>
      <c r="D447" s="293">
        <v>70001</v>
      </c>
      <c r="E447" s="417" t="s">
        <v>212</v>
      </c>
      <c r="F447" s="295" t="s">
        <v>119</v>
      </c>
      <c r="G447" t="s">
        <v>119</v>
      </c>
    </row>
    <row r="448" spans="1:7" s="295" customFormat="1" hidden="1">
      <c r="A448" s="293">
        <v>70001</v>
      </c>
      <c r="B448" s="296" t="str">
        <f t="shared" si="7"/>
        <v>CC.GRFC015-black</v>
      </c>
      <c r="C448" s="413">
        <f>_xlfn.XLOOKUP(E448,holds!B:B,holds!S:S)</f>
        <v>0</v>
      </c>
      <c r="D448" s="293">
        <v>70001</v>
      </c>
      <c r="E448" s="417" t="s">
        <v>215</v>
      </c>
      <c r="F448" s="295" t="s">
        <v>119</v>
      </c>
      <c r="G448" t="s">
        <v>119</v>
      </c>
    </row>
    <row r="449" spans="1:7" s="295" customFormat="1" hidden="1">
      <c r="A449" s="293">
        <v>70001</v>
      </c>
      <c r="B449" s="296" t="str">
        <f t="shared" si="7"/>
        <v>CC.GRFC016-black</v>
      </c>
      <c r="C449" s="413">
        <f>_xlfn.XLOOKUP(E449,holds!B:B,holds!S:S)</f>
        <v>0</v>
      </c>
      <c r="D449" s="293">
        <v>70001</v>
      </c>
      <c r="E449" s="417" t="s">
        <v>217</v>
      </c>
      <c r="F449" s="295" t="s">
        <v>119</v>
      </c>
      <c r="G449" t="s">
        <v>119</v>
      </c>
    </row>
    <row r="450" spans="1:7" s="295" customFormat="1" hidden="1">
      <c r="A450" s="293">
        <v>70001</v>
      </c>
      <c r="B450" s="296" t="str">
        <f t="shared" si="7"/>
        <v>CC.GRFC017-black</v>
      </c>
      <c r="C450" s="413">
        <f>_xlfn.XLOOKUP(E450,holds!B:B,holds!S:S)</f>
        <v>0</v>
      </c>
      <c r="D450" s="293">
        <v>70001</v>
      </c>
      <c r="E450" s="417" t="s">
        <v>184</v>
      </c>
      <c r="F450" s="295" t="s">
        <v>119</v>
      </c>
      <c r="G450" t="s">
        <v>119</v>
      </c>
    </row>
    <row r="451" spans="1:7" s="295" customFormat="1" hidden="1">
      <c r="A451" s="293">
        <v>70001</v>
      </c>
      <c r="B451" s="296" t="str">
        <f t="shared" si="7"/>
        <v>CC.GRFC018-black</v>
      </c>
      <c r="C451" s="413">
        <f>_xlfn.XLOOKUP(E451,holds!B:B,holds!S:S)</f>
        <v>0</v>
      </c>
      <c r="D451" s="293">
        <v>70001</v>
      </c>
      <c r="E451" s="417" t="s">
        <v>188</v>
      </c>
      <c r="F451" s="295" t="s">
        <v>119</v>
      </c>
      <c r="G451" t="s">
        <v>119</v>
      </c>
    </row>
    <row r="452" spans="1:7" s="295" customFormat="1" hidden="1">
      <c r="A452" s="293">
        <v>70001</v>
      </c>
      <c r="B452" s="296" t="str">
        <f t="shared" si="7"/>
        <v>CC.GRFC019-black</v>
      </c>
      <c r="C452" s="413">
        <f>_xlfn.XLOOKUP(E452,holds!B:B,holds!S:S)</f>
        <v>0</v>
      </c>
      <c r="D452" s="293">
        <v>70001</v>
      </c>
      <c r="E452" s="417" t="s">
        <v>186</v>
      </c>
      <c r="F452" s="295" t="s">
        <v>119</v>
      </c>
      <c r="G452" t="s">
        <v>119</v>
      </c>
    </row>
    <row r="453" spans="1:7" s="295" customFormat="1" hidden="1">
      <c r="A453" s="293">
        <v>70001</v>
      </c>
      <c r="B453" s="296" t="str">
        <f t="shared" si="7"/>
        <v>CC.GRFC001-white</v>
      </c>
      <c r="C453" s="413">
        <f>_xlfn.XLOOKUP(E453,holds!B:B,holds!T:T)</f>
        <v>0</v>
      </c>
      <c r="D453" s="293">
        <v>70001</v>
      </c>
      <c r="E453" s="417" t="s">
        <v>180</v>
      </c>
      <c r="F453" s="295" t="s">
        <v>120</v>
      </c>
      <c r="G453" t="s">
        <v>120</v>
      </c>
    </row>
    <row r="454" spans="1:7" s="295" customFormat="1" hidden="1">
      <c r="A454" s="293">
        <v>70001</v>
      </c>
      <c r="B454" s="296" t="str">
        <f t="shared" si="7"/>
        <v>CC.GRFC002-white</v>
      </c>
      <c r="C454" s="413">
        <f>_xlfn.XLOOKUP(E454,holds!B:B,holds!T:T)</f>
        <v>0</v>
      </c>
      <c r="D454" s="293">
        <v>70001</v>
      </c>
      <c r="E454" s="417" t="s">
        <v>182</v>
      </c>
      <c r="F454" s="295" t="s">
        <v>120</v>
      </c>
      <c r="G454" t="s">
        <v>120</v>
      </c>
    </row>
    <row r="455" spans="1:7" s="295" customFormat="1" hidden="1">
      <c r="A455" s="293">
        <v>70001</v>
      </c>
      <c r="B455" s="296" t="str">
        <f t="shared" si="7"/>
        <v>CC.GRFC003-white</v>
      </c>
      <c r="C455" s="413">
        <f>_xlfn.XLOOKUP(E455,holds!B:B,holds!T:T)</f>
        <v>0</v>
      </c>
      <c r="D455" s="293">
        <v>70001</v>
      </c>
      <c r="E455" s="417" t="s">
        <v>190</v>
      </c>
      <c r="F455" s="295" t="s">
        <v>120</v>
      </c>
      <c r="G455" t="s">
        <v>120</v>
      </c>
    </row>
    <row r="456" spans="1:7" s="295" customFormat="1" hidden="1">
      <c r="A456" s="293">
        <v>70001</v>
      </c>
      <c r="B456" s="296" t="str">
        <f t="shared" si="7"/>
        <v>CC.GRFC004-white</v>
      </c>
      <c r="C456" s="413">
        <f>_xlfn.XLOOKUP(E456,holds!B:B,holds!T:T)</f>
        <v>0</v>
      </c>
      <c r="D456" s="293">
        <v>70001</v>
      </c>
      <c r="E456" s="417" t="s">
        <v>192</v>
      </c>
      <c r="F456" s="295" t="s">
        <v>120</v>
      </c>
      <c r="G456" t="s">
        <v>120</v>
      </c>
    </row>
    <row r="457" spans="1:7" s="295" customFormat="1" hidden="1">
      <c r="A457" s="293">
        <v>70001</v>
      </c>
      <c r="B457" s="296" t="str">
        <f t="shared" si="7"/>
        <v>CC.GRFC005-white</v>
      </c>
      <c r="C457" s="413">
        <f>_xlfn.XLOOKUP(E457,holds!B:B,holds!T:T)</f>
        <v>0</v>
      </c>
      <c r="D457" s="293">
        <v>70001</v>
      </c>
      <c r="E457" s="417" t="s">
        <v>194</v>
      </c>
      <c r="F457" s="295" t="s">
        <v>120</v>
      </c>
      <c r="G457" t="s">
        <v>120</v>
      </c>
    </row>
    <row r="458" spans="1:7" s="295" customFormat="1" hidden="1">
      <c r="A458" s="293">
        <v>70001</v>
      </c>
      <c r="B458" s="296" t="str">
        <f t="shared" si="7"/>
        <v>CC.GRFC006-white</v>
      </c>
      <c r="C458" s="413">
        <f>_xlfn.XLOOKUP(E458,holds!B:B,holds!T:T)</f>
        <v>0</v>
      </c>
      <c r="D458" s="293">
        <v>70001</v>
      </c>
      <c r="E458" s="417" t="s">
        <v>196</v>
      </c>
      <c r="F458" s="295" t="s">
        <v>120</v>
      </c>
      <c r="G458" t="s">
        <v>120</v>
      </c>
    </row>
    <row r="459" spans="1:7" s="295" customFormat="1" hidden="1">
      <c r="A459" s="293">
        <v>70001</v>
      </c>
      <c r="B459" s="296" t="str">
        <f t="shared" si="7"/>
        <v>CC.GRFC007-white</v>
      </c>
      <c r="C459" s="413">
        <f>_xlfn.XLOOKUP(E459,holds!B:B,holds!T:T)</f>
        <v>0</v>
      </c>
      <c r="D459" s="293">
        <v>70001</v>
      </c>
      <c r="E459" s="417" t="s">
        <v>198</v>
      </c>
      <c r="F459" s="295" t="s">
        <v>120</v>
      </c>
      <c r="G459" t="s">
        <v>120</v>
      </c>
    </row>
    <row r="460" spans="1:7" s="295" customFormat="1" hidden="1">
      <c r="A460" s="293">
        <v>70001</v>
      </c>
      <c r="B460" s="296" t="str">
        <f t="shared" si="7"/>
        <v>CC.GRFC008-white</v>
      </c>
      <c r="C460" s="413">
        <f>_xlfn.XLOOKUP(E460,holds!B:B,holds!T:T)</f>
        <v>0</v>
      </c>
      <c r="D460" s="293">
        <v>70001</v>
      </c>
      <c r="E460" s="417" t="s">
        <v>200</v>
      </c>
      <c r="F460" s="295" t="s">
        <v>120</v>
      </c>
      <c r="G460" t="s">
        <v>120</v>
      </c>
    </row>
    <row r="461" spans="1:7" s="295" customFormat="1" hidden="1">
      <c r="A461" s="293">
        <v>70001</v>
      </c>
      <c r="B461" s="296" t="str">
        <f t="shared" si="7"/>
        <v>CC.GRFC009-white</v>
      </c>
      <c r="C461" s="413">
        <f>_xlfn.XLOOKUP(E461,holds!B:B,holds!T:T)</f>
        <v>0</v>
      </c>
      <c r="D461" s="293">
        <v>70001</v>
      </c>
      <c r="E461" s="417" t="s">
        <v>202</v>
      </c>
      <c r="F461" s="295" t="s">
        <v>120</v>
      </c>
      <c r="G461" t="s">
        <v>120</v>
      </c>
    </row>
    <row r="462" spans="1:7" s="295" customFormat="1" hidden="1">
      <c r="A462" s="293">
        <v>70001</v>
      </c>
      <c r="B462" s="296" t="str">
        <f t="shared" si="7"/>
        <v>CC.GRFC010-white</v>
      </c>
      <c r="C462" s="413">
        <f>_xlfn.XLOOKUP(E462,holds!B:B,holds!T:T)</f>
        <v>0</v>
      </c>
      <c r="D462" s="293">
        <v>70001</v>
      </c>
      <c r="E462" s="417" t="s">
        <v>204</v>
      </c>
      <c r="F462" s="295" t="s">
        <v>120</v>
      </c>
      <c r="G462" t="s">
        <v>120</v>
      </c>
    </row>
    <row r="463" spans="1:7" s="295" customFormat="1" hidden="1">
      <c r="A463" s="293">
        <v>70001</v>
      </c>
      <c r="B463" s="296" t="str">
        <f t="shared" si="7"/>
        <v>CC.GRFC011-white</v>
      </c>
      <c r="C463" s="413">
        <f>_xlfn.XLOOKUP(E463,holds!B:B,holds!T:T)</f>
        <v>0</v>
      </c>
      <c r="D463" s="293">
        <v>70001</v>
      </c>
      <c r="E463" s="417" t="s">
        <v>206</v>
      </c>
      <c r="F463" s="295" t="s">
        <v>120</v>
      </c>
      <c r="G463" t="s">
        <v>120</v>
      </c>
    </row>
    <row r="464" spans="1:7" s="295" customFormat="1" hidden="1">
      <c r="A464" s="293">
        <v>70001</v>
      </c>
      <c r="B464" s="296" t="str">
        <f t="shared" si="7"/>
        <v>CC.GRFC012-white</v>
      </c>
      <c r="C464" s="413">
        <f>_xlfn.XLOOKUP(E464,holds!B:B,holds!T:T)</f>
        <v>0</v>
      </c>
      <c r="D464" s="293">
        <v>70001</v>
      </c>
      <c r="E464" s="417" t="s">
        <v>208</v>
      </c>
      <c r="F464" s="295" t="s">
        <v>120</v>
      </c>
      <c r="G464" t="s">
        <v>120</v>
      </c>
    </row>
    <row r="465" spans="1:7" s="295" customFormat="1" hidden="1">
      <c r="A465" s="293">
        <v>70001</v>
      </c>
      <c r="B465" s="296" t="str">
        <f t="shared" si="7"/>
        <v>CC.GRFC013-white</v>
      </c>
      <c r="C465" s="413">
        <f>_xlfn.XLOOKUP(E465,holds!B:B,holds!T:T)</f>
        <v>0</v>
      </c>
      <c r="D465" s="293">
        <v>70001</v>
      </c>
      <c r="E465" s="417" t="s">
        <v>210</v>
      </c>
      <c r="F465" s="295" t="s">
        <v>120</v>
      </c>
      <c r="G465" t="s">
        <v>120</v>
      </c>
    </row>
    <row r="466" spans="1:7" s="295" customFormat="1" hidden="1">
      <c r="A466" s="293">
        <v>70001</v>
      </c>
      <c r="B466" s="296" t="str">
        <f t="shared" si="7"/>
        <v>CC.GRFC014-white</v>
      </c>
      <c r="C466" s="413">
        <f>_xlfn.XLOOKUP(E466,holds!B:B,holds!T:T)</f>
        <v>0</v>
      </c>
      <c r="D466" s="293">
        <v>70001</v>
      </c>
      <c r="E466" s="417" t="s">
        <v>212</v>
      </c>
      <c r="F466" s="295" t="s">
        <v>120</v>
      </c>
      <c r="G466" t="s">
        <v>120</v>
      </c>
    </row>
    <row r="467" spans="1:7" s="295" customFormat="1" hidden="1">
      <c r="A467" s="293">
        <v>70001</v>
      </c>
      <c r="B467" s="296" t="str">
        <f t="shared" si="7"/>
        <v>CC.GRFC015-white</v>
      </c>
      <c r="C467" s="413">
        <f>_xlfn.XLOOKUP(E467,holds!B:B,holds!T:T)</f>
        <v>0</v>
      </c>
      <c r="D467" s="293">
        <v>70001</v>
      </c>
      <c r="E467" s="417" t="s">
        <v>215</v>
      </c>
      <c r="F467" s="295" t="s">
        <v>120</v>
      </c>
      <c r="G467" t="s">
        <v>120</v>
      </c>
    </row>
    <row r="468" spans="1:7" s="295" customFormat="1" hidden="1">
      <c r="A468" s="293">
        <v>70001</v>
      </c>
      <c r="B468" s="296" t="str">
        <f t="shared" si="7"/>
        <v>CC.GRFC016-white</v>
      </c>
      <c r="C468" s="413">
        <f>_xlfn.XLOOKUP(E468,holds!B:B,holds!T:T)</f>
        <v>0</v>
      </c>
      <c r="D468" s="293">
        <v>70001</v>
      </c>
      <c r="E468" s="417" t="s">
        <v>217</v>
      </c>
      <c r="F468" s="295" t="s">
        <v>120</v>
      </c>
      <c r="G468" t="s">
        <v>120</v>
      </c>
    </row>
    <row r="469" spans="1:7" s="295" customFormat="1" hidden="1">
      <c r="A469" s="293">
        <v>70001</v>
      </c>
      <c r="B469" s="296" t="str">
        <f t="shared" si="7"/>
        <v>CC.GRFC017-white</v>
      </c>
      <c r="C469" s="413">
        <f>_xlfn.XLOOKUP(E469,holds!B:B,holds!T:T)</f>
        <v>0</v>
      </c>
      <c r="D469" s="293">
        <v>70001</v>
      </c>
      <c r="E469" s="417" t="s">
        <v>184</v>
      </c>
      <c r="F469" s="295" t="s">
        <v>120</v>
      </c>
      <c r="G469" t="s">
        <v>120</v>
      </c>
    </row>
    <row r="470" spans="1:7" s="295" customFormat="1" hidden="1">
      <c r="A470" s="293">
        <v>70001</v>
      </c>
      <c r="B470" s="296" t="str">
        <f t="shared" si="7"/>
        <v>CC.GRFC018-white</v>
      </c>
      <c r="C470" s="413">
        <f>_xlfn.XLOOKUP(E470,holds!B:B,holds!T:T)</f>
        <v>0</v>
      </c>
      <c r="D470" s="293">
        <v>70001</v>
      </c>
      <c r="E470" s="417" t="s">
        <v>188</v>
      </c>
      <c r="F470" s="295" t="s">
        <v>120</v>
      </c>
      <c r="G470" t="s">
        <v>120</v>
      </c>
    </row>
    <row r="471" spans="1:7" s="295" customFormat="1" hidden="1">
      <c r="A471" s="293">
        <v>70001</v>
      </c>
      <c r="B471" s="296" t="str">
        <f t="shared" si="7"/>
        <v>CC.GRFC019-white</v>
      </c>
      <c r="C471" s="413">
        <f>_xlfn.XLOOKUP(E471,holds!B:B,holds!T:T)</f>
        <v>0</v>
      </c>
      <c r="D471" s="293">
        <v>70001</v>
      </c>
      <c r="E471" s="417" t="s">
        <v>186</v>
      </c>
      <c r="F471" s="295" t="s">
        <v>120</v>
      </c>
      <c r="G471" t="s">
        <v>120</v>
      </c>
    </row>
    <row r="472" spans="1:7" s="295" customFormat="1" hidden="1">
      <c r="A472" s="293">
        <v>70001</v>
      </c>
      <c r="B472" s="296" t="str">
        <f t="shared" si="7"/>
        <v>CC.GRFC001-fluoyellow</v>
      </c>
      <c r="C472" s="413">
        <f>_xlfn.XLOOKUP(E472,holds!B:B,holds!U:U)</f>
        <v>0</v>
      </c>
      <c r="D472" s="293">
        <v>70001</v>
      </c>
      <c r="E472" s="417" t="s">
        <v>180</v>
      </c>
      <c r="F472" s="295" t="s">
        <v>121</v>
      </c>
      <c r="G472" t="s">
        <v>121</v>
      </c>
    </row>
    <row r="473" spans="1:7" s="295" customFormat="1" hidden="1">
      <c r="A473" s="293">
        <v>70001</v>
      </c>
      <c r="B473" s="296" t="str">
        <f t="shared" si="7"/>
        <v>CC.GRFC002-fluoyellow</v>
      </c>
      <c r="C473" s="413">
        <f>_xlfn.XLOOKUP(E473,holds!B:B,holds!U:U)</f>
        <v>0</v>
      </c>
      <c r="D473" s="293">
        <v>70001</v>
      </c>
      <c r="E473" s="417" t="s">
        <v>182</v>
      </c>
      <c r="F473" s="295" t="s">
        <v>121</v>
      </c>
      <c r="G473" t="s">
        <v>121</v>
      </c>
    </row>
    <row r="474" spans="1:7" s="295" customFormat="1" hidden="1">
      <c r="A474" s="293">
        <v>70001</v>
      </c>
      <c r="B474" s="296" t="str">
        <f t="shared" si="7"/>
        <v>CC.GRFC003-fluoyellow</v>
      </c>
      <c r="C474" s="413">
        <f>_xlfn.XLOOKUP(E474,holds!B:B,holds!U:U)</f>
        <v>0</v>
      </c>
      <c r="D474" s="293">
        <v>70001</v>
      </c>
      <c r="E474" s="417" t="s">
        <v>190</v>
      </c>
      <c r="F474" s="295" t="s">
        <v>121</v>
      </c>
      <c r="G474" t="s">
        <v>121</v>
      </c>
    </row>
    <row r="475" spans="1:7" s="295" customFormat="1" hidden="1">
      <c r="A475" s="293">
        <v>70001</v>
      </c>
      <c r="B475" s="296" t="str">
        <f t="shared" si="7"/>
        <v>CC.GRFC004-fluoyellow</v>
      </c>
      <c r="C475" s="413">
        <f>_xlfn.XLOOKUP(E475,holds!B:B,holds!U:U)</f>
        <v>0</v>
      </c>
      <c r="D475" s="293">
        <v>70001</v>
      </c>
      <c r="E475" s="417" t="s">
        <v>192</v>
      </c>
      <c r="F475" s="295" t="s">
        <v>121</v>
      </c>
      <c r="G475" t="s">
        <v>121</v>
      </c>
    </row>
    <row r="476" spans="1:7" s="295" customFormat="1" hidden="1">
      <c r="A476" s="293">
        <v>70001</v>
      </c>
      <c r="B476" s="296" t="str">
        <f t="shared" si="7"/>
        <v>CC.GRFC005-fluoyellow</v>
      </c>
      <c r="C476" s="413">
        <f>_xlfn.XLOOKUP(E476,holds!B:B,holds!U:U)</f>
        <v>0</v>
      </c>
      <c r="D476" s="293">
        <v>70001</v>
      </c>
      <c r="E476" s="417" t="s">
        <v>194</v>
      </c>
      <c r="F476" s="295" t="s">
        <v>121</v>
      </c>
      <c r="G476" t="s">
        <v>121</v>
      </c>
    </row>
    <row r="477" spans="1:7" s="295" customFormat="1" hidden="1">
      <c r="A477" s="293">
        <v>70001</v>
      </c>
      <c r="B477" s="296" t="str">
        <f t="shared" si="7"/>
        <v>CC.GRFC006-fluoyellow</v>
      </c>
      <c r="C477" s="413">
        <f>_xlfn.XLOOKUP(E477,holds!B:B,holds!U:U)</f>
        <v>0</v>
      </c>
      <c r="D477" s="293">
        <v>70001</v>
      </c>
      <c r="E477" s="417" t="s">
        <v>196</v>
      </c>
      <c r="F477" s="295" t="s">
        <v>121</v>
      </c>
      <c r="G477" t="s">
        <v>121</v>
      </c>
    </row>
    <row r="478" spans="1:7" s="295" customFormat="1" hidden="1">
      <c r="A478" s="293">
        <v>70001</v>
      </c>
      <c r="B478" s="296" t="str">
        <f t="shared" si="7"/>
        <v>CC.GRFC007-fluoyellow</v>
      </c>
      <c r="C478" s="413">
        <f>_xlfn.XLOOKUP(E478,holds!B:B,holds!U:U)</f>
        <v>0</v>
      </c>
      <c r="D478" s="293">
        <v>70001</v>
      </c>
      <c r="E478" s="417" t="s">
        <v>198</v>
      </c>
      <c r="F478" s="295" t="s">
        <v>121</v>
      </c>
      <c r="G478" t="s">
        <v>121</v>
      </c>
    </row>
    <row r="479" spans="1:7" s="295" customFormat="1" hidden="1">
      <c r="A479" s="293">
        <v>70001</v>
      </c>
      <c r="B479" s="296" t="str">
        <f t="shared" si="7"/>
        <v>CC.GRFC008-fluoyellow</v>
      </c>
      <c r="C479" s="413">
        <f>_xlfn.XLOOKUP(E479,holds!B:B,holds!U:U)</f>
        <v>0</v>
      </c>
      <c r="D479" s="293">
        <v>70001</v>
      </c>
      <c r="E479" s="417" t="s">
        <v>200</v>
      </c>
      <c r="F479" s="295" t="s">
        <v>121</v>
      </c>
      <c r="G479" t="s">
        <v>121</v>
      </c>
    </row>
    <row r="480" spans="1:7" s="295" customFormat="1" hidden="1">
      <c r="A480" s="293">
        <v>70001</v>
      </c>
      <c r="B480" s="296" t="str">
        <f t="shared" si="7"/>
        <v>CC.GRFC009-fluoyellow</v>
      </c>
      <c r="C480" s="413">
        <f>_xlfn.XLOOKUP(E480,holds!B:B,holds!U:U)</f>
        <v>0</v>
      </c>
      <c r="D480" s="293">
        <v>70001</v>
      </c>
      <c r="E480" s="417" t="s">
        <v>202</v>
      </c>
      <c r="F480" s="295" t="s">
        <v>121</v>
      </c>
      <c r="G480" t="s">
        <v>121</v>
      </c>
    </row>
    <row r="481" spans="1:7" s="295" customFormat="1" hidden="1">
      <c r="A481" s="293">
        <v>70001</v>
      </c>
      <c r="B481" s="296" t="str">
        <f t="shared" si="7"/>
        <v>CC.GRFC010-fluoyellow</v>
      </c>
      <c r="C481" s="413">
        <f>_xlfn.XLOOKUP(E481,holds!B:B,holds!U:U)</f>
        <v>0</v>
      </c>
      <c r="D481" s="293">
        <v>70001</v>
      </c>
      <c r="E481" s="417" t="s">
        <v>204</v>
      </c>
      <c r="F481" s="295" t="s">
        <v>121</v>
      </c>
      <c r="G481" t="s">
        <v>121</v>
      </c>
    </row>
    <row r="482" spans="1:7" s="295" customFormat="1" hidden="1">
      <c r="A482" s="293">
        <v>70001</v>
      </c>
      <c r="B482" s="296" t="str">
        <f t="shared" si="7"/>
        <v>CC.GRFC011-fluoyellow</v>
      </c>
      <c r="C482" s="413">
        <f>_xlfn.XLOOKUP(E482,holds!B:B,holds!U:U)</f>
        <v>0</v>
      </c>
      <c r="D482" s="293">
        <v>70001</v>
      </c>
      <c r="E482" s="417" t="s">
        <v>206</v>
      </c>
      <c r="F482" s="295" t="s">
        <v>121</v>
      </c>
      <c r="G482" t="s">
        <v>121</v>
      </c>
    </row>
    <row r="483" spans="1:7" s="295" customFormat="1" hidden="1">
      <c r="A483" s="293">
        <v>70001</v>
      </c>
      <c r="B483" s="296" t="str">
        <f t="shared" si="7"/>
        <v>CC.GRFC012-fluoyellow</v>
      </c>
      <c r="C483" s="413">
        <f>_xlfn.XLOOKUP(E483,holds!B:B,holds!U:U)</f>
        <v>0</v>
      </c>
      <c r="D483" s="293">
        <v>70001</v>
      </c>
      <c r="E483" s="417" t="s">
        <v>208</v>
      </c>
      <c r="F483" s="295" t="s">
        <v>121</v>
      </c>
      <c r="G483" t="s">
        <v>121</v>
      </c>
    </row>
    <row r="484" spans="1:7" s="295" customFormat="1" hidden="1">
      <c r="A484" s="293">
        <v>70001</v>
      </c>
      <c r="B484" s="296" t="str">
        <f t="shared" si="7"/>
        <v>CC.GRFC013-fluoyellow</v>
      </c>
      <c r="C484" s="413">
        <f>_xlfn.XLOOKUP(E484,holds!B:B,holds!U:U)</f>
        <v>0</v>
      </c>
      <c r="D484" s="293">
        <v>70001</v>
      </c>
      <c r="E484" s="417" t="s">
        <v>210</v>
      </c>
      <c r="F484" s="295" t="s">
        <v>121</v>
      </c>
      <c r="G484" t="s">
        <v>121</v>
      </c>
    </row>
    <row r="485" spans="1:7" s="295" customFormat="1" hidden="1">
      <c r="A485" s="293">
        <v>70001</v>
      </c>
      <c r="B485" s="296" t="str">
        <f t="shared" si="7"/>
        <v>CC.GRFC014-fluoyellow</v>
      </c>
      <c r="C485" s="413">
        <f>_xlfn.XLOOKUP(E485,holds!B:B,holds!U:U)</f>
        <v>0</v>
      </c>
      <c r="D485" s="293">
        <v>70001</v>
      </c>
      <c r="E485" s="417" t="s">
        <v>212</v>
      </c>
      <c r="F485" s="295" t="s">
        <v>121</v>
      </c>
      <c r="G485" t="s">
        <v>121</v>
      </c>
    </row>
    <row r="486" spans="1:7" s="295" customFormat="1" hidden="1">
      <c r="A486" s="293">
        <v>70001</v>
      </c>
      <c r="B486" s="296" t="str">
        <f t="shared" si="7"/>
        <v>CC.GRFC015-fluoyellow</v>
      </c>
      <c r="C486" s="413">
        <f>_xlfn.XLOOKUP(E486,holds!B:B,holds!U:U)</f>
        <v>0</v>
      </c>
      <c r="D486" s="293">
        <v>70001</v>
      </c>
      <c r="E486" s="417" t="s">
        <v>215</v>
      </c>
      <c r="F486" s="295" t="s">
        <v>121</v>
      </c>
      <c r="G486" t="s">
        <v>121</v>
      </c>
    </row>
    <row r="487" spans="1:7" s="295" customFormat="1" hidden="1">
      <c r="A487" s="293">
        <v>70001</v>
      </c>
      <c r="B487" s="296" t="str">
        <f t="shared" si="7"/>
        <v>CC.GRFC016-fluoyellow</v>
      </c>
      <c r="C487" s="413">
        <f>_xlfn.XLOOKUP(E487,holds!B:B,holds!U:U)</f>
        <v>0</v>
      </c>
      <c r="D487" s="293">
        <v>70001</v>
      </c>
      <c r="E487" s="417" t="s">
        <v>217</v>
      </c>
      <c r="F487" s="295" t="s">
        <v>121</v>
      </c>
      <c r="G487" t="s">
        <v>121</v>
      </c>
    </row>
    <row r="488" spans="1:7" s="295" customFormat="1" hidden="1">
      <c r="A488" s="293">
        <v>70001</v>
      </c>
      <c r="B488" s="296" t="str">
        <f t="shared" si="7"/>
        <v>CC.GRFC017-fluoyellow</v>
      </c>
      <c r="C488" s="413">
        <f>_xlfn.XLOOKUP(E488,holds!B:B,holds!U:U)</f>
        <v>0</v>
      </c>
      <c r="D488" s="293">
        <v>70001</v>
      </c>
      <c r="E488" s="417" t="s">
        <v>184</v>
      </c>
      <c r="F488" s="295" t="s">
        <v>121</v>
      </c>
      <c r="G488" t="s">
        <v>121</v>
      </c>
    </row>
    <row r="489" spans="1:7" s="295" customFormat="1" hidden="1">
      <c r="A489" s="293">
        <v>70001</v>
      </c>
      <c r="B489" s="296" t="str">
        <f t="shared" si="7"/>
        <v>CC.GRFC018-fluoyellow</v>
      </c>
      <c r="C489" s="413">
        <f>_xlfn.XLOOKUP(E489,holds!B:B,holds!U:U)</f>
        <v>0</v>
      </c>
      <c r="D489" s="293">
        <v>70001</v>
      </c>
      <c r="E489" s="417" t="s">
        <v>188</v>
      </c>
      <c r="F489" s="295" t="s">
        <v>121</v>
      </c>
      <c r="G489" t="s">
        <v>121</v>
      </c>
    </row>
    <row r="490" spans="1:7" s="295" customFormat="1" hidden="1">
      <c r="A490" s="293">
        <v>70001</v>
      </c>
      <c r="B490" s="296" t="str">
        <f t="shared" si="7"/>
        <v>CC.GRFC019-fluoyellow</v>
      </c>
      <c r="C490" s="413">
        <f>_xlfn.XLOOKUP(E490,holds!B:B,holds!U:U)</f>
        <v>0</v>
      </c>
      <c r="D490" s="293">
        <v>70001</v>
      </c>
      <c r="E490" s="417" t="s">
        <v>186</v>
      </c>
      <c r="F490" s="295" t="s">
        <v>121</v>
      </c>
      <c r="G490" t="s">
        <v>121</v>
      </c>
    </row>
    <row r="491" spans="1:7" s="295" customFormat="1" hidden="1">
      <c r="A491" s="293">
        <v>70001</v>
      </c>
      <c r="B491" s="296" t="str">
        <f t="shared" si="7"/>
        <v>CC.GRFC001-fluoorange</v>
      </c>
      <c r="C491" s="413">
        <f>_xlfn.XLOOKUP(E491,holds!B:B,holds!V:V)</f>
        <v>0</v>
      </c>
      <c r="D491" s="293">
        <v>70001</v>
      </c>
      <c r="E491" s="417" t="s">
        <v>180</v>
      </c>
      <c r="F491" s="295" t="s">
        <v>122</v>
      </c>
      <c r="G491" t="s">
        <v>122</v>
      </c>
    </row>
    <row r="492" spans="1:7" s="295" customFormat="1" hidden="1">
      <c r="A492" s="293">
        <v>70001</v>
      </c>
      <c r="B492" s="296" t="str">
        <f t="shared" si="7"/>
        <v>CC.GRFC002-fluoorange</v>
      </c>
      <c r="C492" s="413">
        <f>_xlfn.XLOOKUP(E492,holds!B:B,holds!V:V)</f>
        <v>0</v>
      </c>
      <c r="D492" s="293">
        <v>70001</v>
      </c>
      <c r="E492" s="417" t="s">
        <v>182</v>
      </c>
      <c r="F492" s="295" t="s">
        <v>122</v>
      </c>
      <c r="G492" t="s">
        <v>122</v>
      </c>
    </row>
    <row r="493" spans="1:7" s="295" customFormat="1" hidden="1">
      <c r="A493" s="293">
        <v>70001</v>
      </c>
      <c r="B493" s="296" t="str">
        <f t="shared" si="7"/>
        <v>CC.GRFC003-fluoorange</v>
      </c>
      <c r="C493" s="413">
        <f>_xlfn.XLOOKUP(E493,holds!B:B,holds!V:V)</f>
        <v>0</v>
      </c>
      <c r="D493" s="293">
        <v>70001</v>
      </c>
      <c r="E493" s="417" t="s">
        <v>190</v>
      </c>
      <c r="F493" s="295" t="s">
        <v>122</v>
      </c>
      <c r="G493" t="s">
        <v>122</v>
      </c>
    </row>
    <row r="494" spans="1:7" s="295" customFormat="1" hidden="1">
      <c r="A494" s="293">
        <v>70001</v>
      </c>
      <c r="B494" s="296" t="str">
        <f t="shared" si="7"/>
        <v>CC.GRFC004-fluoorange</v>
      </c>
      <c r="C494" s="413">
        <f>_xlfn.XLOOKUP(E494,holds!B:B,holds!V:V)</f>
        <v>0</v>
      </c>
      <c r="D494" s="293">
        <v>70001</v>
      </c>
      <c r="E494" s="417" t="s">
        <v>192</v>
      </c>
      <c r="F494" s="295" t="s">
        <v>122</v>
      </c>
      <c r="G494" t="s">
        <v>122</v>
      </c>
    </row>
    <row r="495" spans="1:7" s="295" customFormat="1" hidden="1">
      <c r="A495" s="293">
        <v>70001</v>
      </c>
      <c r="B495" s="296" t="str">
        <f t="shared" ref="B495:B547" si="8">E495&amp;"-"&amp;F495</f>
        <v>CC.GRFC005-fluoorange</v>
      </c>
      <c r="C495" s="413">
        <f>_xlfn.XLOOKUP(E495,holds!B:B,holds!V:V)</f>
        <v>0</v>
      </c>
      <c r="D495" s="293">
        <v>70001</v>
      </c>
      <c r="E495" s="417" t="s">
        <v>194</v>
      </c>
      <c r="F495" s="295" t="s">
        <v>122</v>
      </c>
      <c r="G495" t="s">
        <v>122</v>
      </c>
    </row>
    <row r="496" spans="1:7" s="295" customFormat="1" hidden="1">
      <c r="A496" s="293">
        <v>70001</v>
      </c>
      <c r="B496" s="296" t="str">
        <f t="shared" si="8"/>
        <v>CC.GRFC006-fluoorange</v>
      </c>
      <c r="C496" s="413">
        <f>_xlfn.XLOOKUP(E496,holds!B:B,holds!V:V)</f>
        <v>0</v>
      </c>
      <c r="D496" s="293">
        <v>70001</v>
      </c>
      <c r="E496" s="417" t="s">
        <v>196</v>
      </c>
      <c r="F496" s="295" t="s">
        <v>122</v>
      </c>
      <c r="G496" t="s">
        <v>122</v>
      </c>
    </row>
    <row r="497" spans="1:7" s="295" customFormat="1" hidden="1">
      <c r="A497" s="293">
        <v>70001</v>
      </c>
      <c r="B497" s="296" t="str">
        <f t="shared" si="8"/>
        <v>CC.GRFC007-fluoorange</v>
      </c>
      <c r="C497" s="413">
        <f>_xlfn.XLOOKUP(E497,holds!B:B,holds!V:V)</f>
        <v>0</v>
      </c>
      <c r="D497" s="293">
        <v>70001</v>
      </c>
      <c r="E497" s="417" t="s">
        <v>198</v>
      </c>
      <c r="F497" s="295" t="s">
        <v>122</v>
      </c>
      <c r="G497" t="s">
        <v>122</v>
      </c>
    </row>
    <row r="498" spans="1:7" s="295" customFormat="1" hidden="1">
      <c r="A498" s="293">
        <v>70001</v>
      </c>
      <c r="B498" s="296" t="str">
        <f t="shared" si="8"/>
        <v>CC.GRFC008-fluoorange</v>
      </c>
      <c r="C498" s="413">
        <f>_xlfn.XLOOKUP(E498,holds!B:B,holds!V:V)</f>
        <v>0</v>
      </c>
      <c r="D498" s="293">
        <v>70001</v>
      </c>
      <c r="E498" s="417" t="s">
        <v>200</v>
      </c>
      <c r="F498" s="295" t="s">
        <v>122</v>
      </c>
      <c r="G498" t="s">
        <v>122</v>
      </c>
    </row>
    <row r="499" spans="1:7" s="295" customFormat="1" hidden="1">
      <c r="A499" s="293">
        <v>70001</v>
      </c>
      <c r="B499" s="296" t="str">
        <f t="shared" si="8"/>
        <v>CC.GRFC009-fluoorange</v>
      </c>
      <c r="C499" s="413">
        <f>_xlfn.XLOOKUP(E499,holds!B:B,holds!V:V)</f>
        <v>0</v>
      </c>
      <c r="D499" s="293">
        <v>70001</v>
      </c>
      <c r="E499" s="417" t="s">
        <v>202</v>
      </c>
      <c r="F499" s="295" t="s">
        <v>122</v>
      </c>
      <c r="G499" t="s">
        <v>122</v>
      </c>
    </row>
    <row r="500" spans="1:7" s="295" customFormat="1" hidden="1">
      <c r="A500" s="293">
        <v>70001</v>
      </c>
      <c r="B500" s="296" t="str">
        <f t="shared" si="8"/>
        <v>CC.GRFC010-fluoorange</v>
      </c>
      <c r="C500" s="413">
        <f>_xlfn.XLOOKUP(E500,holds!B:B,holds!V:V)</f>
        <v>0</v>
      </c>
      <c r="D500" s="293">
        <v>70001</v>
      </c>
      <c r="E500" s="417" t="s">
        <v>204</v>
      </c>
      <c r="F500" s="295" t="s">
        <v>122</v>
      </c>
      <c r="G500" t="s">
        <v>122</v>
      </c>
    </row>
    <row r="501" spans="1:7" s="295" customFormat="1" hidden="1">
      <c r="A501" s="293">
        <v>70001</v>
      </c>
      <c r="B501" s="296" t="str">
        <f t="shared" si="8"/>
        <v>CC.GRFC011-fluoorange</v>
      </c>
      <c r="C501" s="413">
        <f>_xlfn.XLOOKUP(E501,holds!B:B,holds!V:V)</f>
        <v>0</v>
      </c>
      <c r="D501" s="293">
        <v>70001</v>
      </c>
      <c r="E501" s="417" t="s">
        <v>206</v>
      </c>
      <c r="F501" s="295" t="s">
        <v>122</v>
      </c>
      <c r="G501" t="s">
        <v>122</v>
      </c>
    </row>
    <row r="502" spans="1:7" s="295" customFormat="1" hidden="1">
      <c r="A502" s="293">
        <v>70001</v>
      </c>
      <c r="B502" s="296" t="str">
        <f t="shared" si="8"/>
        <v>CC.GRFC012-fluoorange</v>
      </c>
      <c r="C502" s="413">
        <f>_xlfn.XLOOKUP(E502,holds!B:B,holds!V:V)</f>
        <v>0</v>
      </c>
      <c r="D502" s="293">
        <v>70001</v>
      </c>
      <c r="E502" s="417" t="s">
        <v>208</v>
      </c>
      <c r="F502" s="295" t="s">
        <v>122</v>
      </c>
      <c r="G502" t="s">
        <v>122</v>
      </c>
    </row>
    <row r="503" spans="1:7" s="295" customFormat="1" hidden="1">
      <c r="A503" s="293">
        <v>70001</v>
      </c>
      <c r="B503" s="296" t="str">
        <f t="shared" si="8"/>
        <v>CC.GRFC013-fluoorange</v>
      </c>
      <c r="C503" s="413">
        <f>_xlfn.XLOOKUP(E503,holds!B:B,holds!V:V)</f>
        <v>0</v>
      </c>
      <c r="D503" s="293">
        <v>70001</v>
      </c>
      <c r="E503" s="417" t="s">
        <v>210</v>
      </c>
      <c r="F503" s="295" t="s">
        <v>122</v>
      </c>
      <c r="G503" t="s">
        <v>122</v>
      </c>
    </row>
    <row r="504" spans="1:7" s="295" customFormat="1" hidden="1">
      <c r="A504" s="293">
        <v>70001</v>
      </c>
      <c r="B504" s="296" t="str">
        <f t="shared" si="8"/>
        <v>CC.GRFC014-fluoorange</v>
      </c>
      <c r="C504" s="413">
        <f>_xlfn.XLOOKUP(E504,holds!B:B,holds!V:V)</f>
        <v>0</v>
      </c>
      <c r="D504" s="293">
        <v>70001</v>
      </c>
      <c r="E504" s="417" t="s">
        <v>212</v>
      </c>
      <c r="F504" s="295" t="s">
        <v>122</v>
      </c>
      <c r="G504" t="s">
        <v>122</v>
      </c>
    </row>
    <row r="505" spans="1:7" s="295" customFormat="1" hidden="1">
      <c r="A505" s="293">
        <v>70001</v>
      </c>
      <c r="B505" s="296" t="str">
        <f t="shared" si="8"/>
        <v>CC.GRFC015-fluoorange</v>
      </c>
      <c r="C505" s="413">
        <f>_xlfn.XLOOKUP(E505,holds!B:B,holds!V:V)</f>
        <v>0</v>
      </c>
      <c r="D505" s="293">
        <v>70001</v>
      </c>
      <c r="E505" s="417" t="s">
        <v>215</v>
      </c>
      <c r="F505" s="295" t="s">
        <v>122</v>
      </c>
      <c r="G505" t="s">
        <v>122</v>
      </c>
    </row>
    <row r="506" spans="1:7" s="295" customFormat="1" hidden="1">
      <c r="A506" s="293">
        <v>70001</v>
      </c>
      <c r="B506" s="296" t="str">
        <f t="shared" si="8"/>
        <v>CC.GRFC016-fluoorange</v>
      </c>
      <c r="C506" s="413">
        <f>_xlfn.XLOOKUP(E506,holds!B:B,holds!V:V)</f>
        <v>0</v>
      </c>
      <c r="D506" s="293">
        <v>70001</v>
      </c>
      <c r="E506" s="417" t="s">
        <v>217</v>
      </c>
      <c r="F506" s="295" t="s">
        <v>122</v>
      </c>
      <c r="G506" t="s">
        <v>122</v>
      </c>
    </row>
    <row r="507" spans="1:7" s="295" customFormat="1" hidden="1">
      <c r="A507" s="293">
        <v>70001</v>
      </c>
      <c r="B507" s="296" t="str">
        <f t="shared" si="8"/>
        <v>CC.GRFC017-fluoorange</v>
      </c>
      <c r="C507" s="413">
        <f>_xlfn.XLOOKUP(E507,holds!B:B,holds!V:V)</f>
        <v>0</v>
      </c>
      <c r="D507" s="293">
        <v>70001</v>
      </c>
      <c r="E507" s="417" t="s">
        <v>184</v>
      </c>
      <c r="F507" s="295" t="s">
        <v>122</v>
      </c>
      <c r="G507" t="s">
        <v>122</v>
      </c>
    </row>
    <row r="508" spans="1:7" s="295" customFormat="1" hidden="1">
      <c r="A508" s="293">
        <v>70001</v>
      </c>
      <c r="B508" s="296" t="str">
        <f t="shared" si="8"/>
        <v>CC.GRFC018-fluoorange</v>
      </c>
      <c r="C508" s="413">
        <f>_xlfn.XLOOKUP(E508,holds!B:B,holds!V:V)</f>
        <v>0</v>
      </c>
      <c r="D508" s="293">
        <v>70001</v>
      </c>
      <c r="E508" s="417" t="s">
        <v>188</v>
      </c>
      <c r="F508" s="295" t="s">
        <v>122</v>
      </c>
      <c r="G508" t="s">
        <v>122</v>
      </c>
    </row>
    <row r="509" spans="1:7" s="295" customFormat="1" hidden="1">
      <c r="A509" s="293">
        <v>70001</v>
      </c>
      <c r="B509" s="296" t="str">
        <f t="shared" si="8"/>
        <v>CC.GRFC019-fluoorange</v>
      </c>
      <c r="C509" s="413">
        <f>_xlfn.XLOOKUP(E509,holds!B:B,holds!V:V)</f>
        <v>0</v>
      </c>
      <c r="D509" s="293">
        <v>70001</v>
      </c>
      <c r="E509" s="417" t="s">
        <v>186</v>
      </c>
      <c r="F509" s="295" t="s">
        <v>122</v>
      </c>
      <c r="G509" t="s">
        <v>122</v>
      </c>
    </row>
    <row r="510" spans="1:7" s="295" customFormat="1" hidden="1">
      <c r="A510" s="293">
        <v>70001</v>
      </c>
      <c r="B510" s="296" t="str">
        <f t="shared" si="8"/>
        <v>CC.GRFC001-fluopink</v>
      </c>
      <c r="C510" s="413">
        <f>_xlfn.XLOOKUP(E510,holds!B:B,holds!W:W)</f>
        <v>0</v>
      </c>
      <c r="D510" s="293">
        <v>70001</v>
      </c>
      <c r="E510" s="417" t="s">
        <v>180</v>
      </c>
      <c r="F510" s="295" t="s">
        <v>123</v>
      </c>
      <c r="G510" t="s">
        <v>123</v>
      </c>
    </row>
    <row r="511" spans="1:7" s="295" customFormat="1" hidden="1">
      <c r="A511" s="293">
        <v>70001</v>
      </c>
      <c r="B511" s="296" t="str">
        <f t="shared" si="8"/>
        <v>CC.GRFC002-fluopink</v>
      </c>
      <c r="C511" s="413">
        <f>_xlfn.XLOOKUP(E511,holds!B:B,holds!W:W)</f>
        <v>0</v>
      </c>
      <c r="D511" s="293">
        <v>70001</v>
      </c>
      <c r="E511" s="417" t="s">
        <v>182</v>
      </c>
      <c r="F511" s="295" t="s">
        <v>123</v>
      </c>
      <c r="G511" t="s">
        <v>123</v>
      </c>
    </row>
    <row r="512" spans="1:7" s="295" customFormat="1" hidden="1">
      <c r="A512" s="293">
        <v>70001</v>
      </c>
      <c r="B512" s="296" t="str">
        <f t="shared" si="8"/>
        <v>CC.GRFC003-fluopink</v>
      </c>
      <c r="C512" s="413">
        <f>_xlfn.XLOOKUP(E512,holds!B:B,holds!W:W)</f>
        <v>0</v>
      </c>
      <c r="D512" s="293">
        <v>70001</v>
      </c>
      <c r="E512" s="417" t="s">
        <v>190</v>
      </c>
      <c r="F512" s="295" t="s">
        <v>123</v>
      </c>
      <c r="G512" t="s">
        <v>123</v>
      </c>
    </row>
    <row r="513" spans="1:7" s="295" customFormat="1" hidden="1">
      <c r="A513" s="293">
        <v>70001</v>
      </c>
      <c r="B513" s="296" t="str">
        <f t="shared" si="8"/>
        <v>CC.GRFC004-fluopink</v>
      </c>
      <c r="C513" s="413">
        <f>_xlfn.XLOOKUP(E513,holds!B:B,holds!W:W)</f>
        <v>0</v>
      </c>
      <c r="D513" s="293">
        <v>70001</v>
      </c>
      <c r="E513" s="417" t="s">
        <v>192</v>
      </c>
      <c r="F513" s="295" t="s">
        <v>123</v>
      </c>
      <c r="G513" t="s">
        <v>123</v>
      </c>
    </row>
    <row r="514" spans="1:7" s="295" customFormat="1" hidden="1">
      <c r="A514" s="293">
        <v>70001</v>
      </c>
      <c r="B514" s="296" t="str">
        <f t="shared" si="8"/>
        <v>CC.GRFC005-fluopink</v>
      </c>
      <c r="C514" s="413">
        <f>_xlfn.XLOOKUP(E514,holds!B:B,holds!W:W)</f>
        <v>0</v>
      </c>
      <c r="D514" s="293">
        <v>70001</v>
      </c>
      <c r="E514" s="417" t="s">
        <v>194</v>
      </c>
      <c r="F514" s="295" t="s">
        <v>123</v>
      </c>
      <c r="G514" t="s">
        <v>123</v>
      </c>
    </row>
    <row r="515" spans="1:7" s="295" customFormat="1" hidden="1">
      <c r="A515" s="293">
        <v>70001</v>
      </c>
      <c r="B515" s="296" t="str">
        <f t="shared" si="8"/>
        <v>CC.GRFC006-fluopink</v>
      </c>
      <c r="C515" s="413">
        <f>_xlfn.XLOOKUP(E515,holds!B:B,holds!W:W)</f>
        <v>0</v>
      </c>
      <c r="D515" s="293">
        <v>70001</v>
      </c>
      <c r="E515" s="417" t="s">
        <v>196</v>
      </c>
      <c r="F515" s="295" t="s">
        <v>123</v>
      </c>
      <c r="G515" t="s">
        <v>123</v>
      </c>
    </row>
    <row r="516" spans="1:7" s="295" customFormat="1" hidden="1">
      <c r="A516" s="293">
        <v>70001</v>
      </c>
      <c r="B516" s="296" t="str">
        <f t="shared" si="8"/>
        <v>CC.GRFC007-fluopink</v>
      </c>
      <c r="C516" s="413">
        <f>_xlfn.XLOOKUP(E516,holds!B:B,holds!W:W)</f>
        <v>0</v>
      </c>
      <c r="D516" s="293">
        <v>70001</v>
      </c>
      <c r="E516" s="417" t="s">
        <v>198</v>
      </c>
      <c r="F516" s="295" t="s">
        <v>123</v>
      </c>
      <c r="G516" t="s">
        <v>123</v>
      </c>
    </row>
    <row r="517" spans="1:7" s="295" customFormat="1" hidden="1">
      <c r="A517" s="293">
        <v>70001</v>
      </c>
      <c r="B517" s="296" t="str">
        <f t="shared" si="8"/>
        <v>CC.GRFC008-fluopink</v>
      </c>
      <c r="C517" s="413">
        <f>_xlfn.XLOOKUP(E517,holds!B:B,holds!W:W)</f>
        <v>0</v>
      </c>
      <c r="D517" s="293">
        <v>70001</v>
      </c>
      <c r="E517" s="417" t="s">
        <v>200</v>
      </c>
      <c r="F517" s="295" t="s">
        <v>123</v>
      </c>
      <c r="G517" t="s">
        <v>123</v>
      </c>
    </row>
    <row r="518" spans="1:7" s="295" customFormat="1" hidden="1">
      <c r="A518" s="293">
        <v>70001</v>
      </c>
      <c r="B518" s="296" t="str">
        <f t="shared" si="8"/>
        <v>CC.GRFC009-fluopink</v>
      </c>
      <c r="C518" s="413">
        <f>_xlfn.XLOOKUP(E518,holds!B:B,holds!W:W)</f>
        <v>0</v>
      </c>
      <c r="D518" s="293">
        <v>70001</v>
      </c>
      <c r="E518" s="417" t="s">
        <v>202</v>
      </c>
      <c r="F518" s="295" t="s">
        <v>123</v>
      </c>
      <c r="G518" t="s">
        <v>123</v>
      </c>
    </row>
    <row r="519" spans="1:7" s="295" customFormat="1" hidden="1">
      <c r="A519" s="293">
        <v>70001</v>
      </c>
      <c r="B519" s="296" t="str">
        <f t="shared" si="8"/>
        <v>CC.GRFC010-fluopink</v>
      </c>
      <c r="C519" s="413">
        <f>_xlfn.XLOOKUP(E519,holds!B:B,holds!W:W)</f>
        <v>0</v>
      </c>
      <c r="D519" s="293">
        <v>70001</v>
      </c>
      <c r="E519" s="417" t="s">
        <v>204</v>
      </c>
      <c r="F519" s="295" t="s">
        <v>123</v>
      </c>
      <c r="G519" t="s">
        <v>123</v>
      </c>
    </row>
    <row r="520" spans="1:7" s="295" customFormat="1" hidden="1">
      <c r="A520" s="293">
        <v>70001</v>
      </c>
      <c r="B520" s="296" t="str">
        <f t="shared" si="8"/>
        <v>CC.GRFC011-fluopink</v>
      </c>
      <c r="C520" s="413">
        <f>_xlfn.XLOOKUP(E520,holds!B:B,holds!W:W)</f>
        <v>0</v>
      </c>
      <c r="D520" s="293">
        <v>70001</v>
      </c>
      <c r="E520" s="417" t="s">
        <v>206</v>
      </c>
      <c r="F520" s="295" t="s">
        <v>123</v>
      </c>
      <c r="G520" t="s">
        <v>123</v>
      </c>
    </row>
    <row r="521" spans="1:7" s="295" customFormat="1" hidden="1">
      <c r="A521" s="293">
        <v>70001</v>
      </c>
      <c r="B521" s="296" t="str">
        <f t="shared" si="8"/>
        <v>CC.GRFC012-fluopink</v>
      </c>
      <c r="C521" s="413">
        <f>_xlfn.XLOOKUP(E521,holds!B:B,holds!W:W)</f>
        <v>0</v>
      </c>
      <c r="D521" s="293">
        <v>70001</v>
      </c>
      <c r="E521" s="417" t="s">
        <v>208</v>
      </c>
      <c r="F521" s="295" t="s">
        <v>123</v>
      </c>
      <c r="G521" t="s">
        <v>123</v>
      </c>
    </row>
    <row r="522" spans="1:7" s="295" customFormat="1" hidden="1">
      <c r="A522" s="293">
        <v>70001</v>
      </c>
      <c r="B522" s="296" t="str">
        <f t="shared" si="8"/>
        <v>CC.GRFC013-fluopink</v>
      </c>
      <c r="C522" s="413">
        <f>_xlfn.XLOOKUP(E522,holds!B:B,holds!W:W)</f>
        <v>0</v>
      </c>
      <c r="D522" s="293">
        <v>70001</v>
      </c>
      <c r="E522" s="417" t="s">
        <v>210</v>
      </c>
      <c r="F522" s="295" t="s">
        <v>123</v>
      </c>
      <c r="G522" t="s">
        <v>123</v>
      </c>
    </row>
    <row r="523" spans="1:7" s="295" customFormat="1" hidden="1">
      <c r="A523" s="293">
        <v>70001</v>
      </c>
      <c r="B523" s="296" t="str">
        <f t="shared" si="8"/>
        <v>CC.GRFC014-fluopink</v>
      </c>
      <c r="C523" s="413">
        <f>_xlfn.XLOOKUP(E523,holds!B:B,holds!W:W)</f>
        <v>0</v>
      </c>
      <c r="D523" s="293">
        <v>70001</v>
      </c>
      <c r="E523" s="417" t="s">
        <v>212</v>
      </c>
      <c r="F523" s="295" t="s">
        <v>123</v>
      </c>
      <c r="G523" t="s">
        <v>123</v>
      </c>
    </row>
    <row r="524" spans="1:7" s="295" customFormat="1" hidden="1">
      <c r="A524" s="293">
        <v>70001</v>
      </c>
      <c r="B524" s="296" t="str">
        <f t="shared" si="8"/>
        <v>CC.GRFC015-fluopink</v>
      </c>
      <c r="C524" s="413">
        <f>_xlfn.XLOOKUP(E524,holds!B:B,holds!W:W)</f>
        <v>0</v>
      </c>
      <c r="D524" s="293">
        <v>70001</v>
      </c>
      <c r="E524" s="417" t="s">
        <v>215</v>
      </c>
      <c r="F524" s="295" t="s">
        <v>123</v>
      </c>
      <c r="G524" t="s">
        <v>123</v>
      </c>
    </row>
    <row r="525" spans="1:7" s="295" customFormat="1" hidden="1">
      <c r="A525" s="293">
        <v>70001</v>
      </c>
      <c r="B525" s="296" t="str">
        <f t="shared" si="8"/>
        <v>CC.GRFC016-fluopink</v>
      </c>
      <c r="C525" s="413">
        <f>_xlfn.XLOOKUP(E525,holds!B:B,holds!W:W)</f>
        <v>0</v>
      </c>
      <c r="D525" s="293">
        <v>70001</v>
      </c>
      <c r="E525" s="417" t="s">
        <v>217</v>
      </c>
      <c r="F525" s="295" t="s">
        <v>123</v>
      </c>
      <c r="G525" t="s">
        <v>123</v>
      </c>
    </row>
    <row r="526" spans="1:7" s="295" customFormat="1" hidden="1">
      <c r="A526" s="293">
        <v>70001</v>
      </c>
      <c r="B526" s="296" t="str">
        <f t="shared" si="8"/>
        <v>CC.GRFC017-fluopink</v>
      </c>
      <c r="C526" s="413">
        <f>_xlfn.XLOOKUP(E526,holds!B:B,holds!W:W)</f>
        <v>0</v>
      </c>
      <c r="D526" s="293">
        <v>70001</v>
      </c>
      <c r="E526" s="417" t="s">
        <v>184</v>
      </c>
      <c r="F526" s="295" t="s">
        <v>123</v>
      </c>
      <c r="G526" t="s">
        <v>123</v>
      </c>
    </row>
    <row r="527" spans="1:7" s="295" customFormat="1" hidden="1">
      <c r="A527" s="293">
        <v>70001</v>
      </c>
      <c r="B527" s="296" t="str">
        <f t="shared" si="8"/>
        <v>CC.GRFC018-fluopink</v>
      </c>
      <c r="C527" s="413">
        <f>_xlfn.XLOOKUP(E527,holds!B:B,holds!W:W)</f>
        <v>0</v>
      </c>
      <c r="D527" s="293">
        <v>70001</v>
      </c>
      <c r="E527" s="417" t="s">
        <v>188</v>
      </c>
      <c r="F527" s="295" t="s">
        <v>123</v>
      </c>
      <c r="G527" t="s">
        <v>123</v>
      </c>
    </row>
    <row r="528" spans="1:7" s="295" customFormat="1" hidden="1">
      <c r="A528" s="293">
        <v>70001</v>
      </c>
      <c r="B528" s="296" t="str">
        <f t="shared" si="8"/>
        <v>CC.GRFC019-fluopink</v>
      </c>
      <c r="C528" s="413">
        <f>_xlfn.XLOOKUP(E528,holds!B:B,holds!W:W)</f>
        <v>0</v>
      </c>
      <c r="D528" s="293">
        <v>70001</v>
      </c>
      <c r="E528" s="417" t="s">
        <v>186</v>
      </c>
      <c r="F528" s="295" t="s">
        <v>123</v>
      </c>
      <c r="G528" t="s">
        <v>123</v>
      </c>
    </row>
    <row r="529" spans="1:7" s="295" customFormat="1" hidden="1">
      <c r="A529" s="293">
        <v>70001</v>
      </c>
      <c r="B529" s="296" t="str">
        <f t="shared" si="8"/>
        <v>CC.GRFC001-fluogreen</v>
      </c>
      <c r="C529" s="413">
        <f>_xlfn.XLOOKUP(E529,holds!B:B,holds!X:X)</f>
        <v>0</v>
      </c>
      <c r="D529" s="293">
        <v>70001</v>
      </c>
      <c r="E529" s="417" t="s">
        <v>180</v>
      </c>
      <c r="F529" s="295" t="s">
        <v>124</v>
      </c>
      <c r="G529" t="s">
        <v>124</v>
      </c>
    </row>
    <row r="530" spans="1:7" s="295" customFormat="1" hidden="1">
      <c r="A530" s="293">
        <v>70001</v>
      </c>
      <c r="B530" s="296" t="str">
        <f t="shared" si="8"/>
        <v>CC.GRFC002-fluogreen</v>
      </c>
      <c r="C530" s="413">
        <f>_xlfn.XLOOKUP(E530,holds!B:B,holds!X:X)</f>
        <v>0</v>
      </c>
      <c r="D530" s="293">
        <v>70001</v>
      </c>
      <c r="E530" s="417" t="s">
        <v>182</v>
      </c>
      <c r="F530" s="295" t="s">
        <v>124</v>
      </c>
      <c r="G530" t="s">
        <v>124</v>
      </c>
    </row>
    <row r="531" spans="1:7" s="295" customFormat="1" hidden="1">
      <c r="A531" s="293">
        <v>70001</v>
      </c>
      <c r="B531" s="296" t="str">
        <f t="shared" si="8"/>
        <v>CC.GRFC003-fluogreen</v>
      </c>
      <c r="C531" s="413">
        <f>_xlfn.XLOOKUP(E531,holds!B:B,holds!X:X)</f>
        <v>0</v>
      </c>
      <c r="D531" s="293">
        <v>70001</v>
      </c>
      <c r="E531" s="417" t="s">
        <v>190</v>
      </c>
      <c r="F531" s="295" t="s">
        <v>124</v>
      </c>
      <c r="G531" t="s">
        <v>124</v>
      </c>
    </row>
    <row r="532" spans="1:7" s="295" customFormat="1" hidden="1">
      <c r="A532" s="293">
        <v>70001</v>
      </c>
      <c r="B532" s="296" t="str">
        <f t="shared" si="8"/>
        <v>CC.GRFC004-fluogreen</v>
      </c>
      <c r="C532" s="413">
        <f>_xlfn.XLOOKUP(E532,holds!B:B,holds!X:X)</f>
        <v>0</v>
      </c>
      <c r="D532" s="293">
        <v>70001</v>
      </c>
      <c r="E532" s="417" t="s">
        <v>192</v>
      </c>
      <c r="F532" s="295" t="s">
        <v>124</v>
      </c>
      <c r="G532" t="s">
        <v>124</v>
      </c>
    </row>
    <row r="533" spans="1:7" s="295" customFormat="1" hidden="1">
      <c r="A533" s="293">
        <v>70001</v>
      </c>
      <c r="B533" s="296" t="str">
        <f t="shared" si="8"/>
        <v>CC.GRFC005-fluogreen</v>
      </c>
      <c r="C533" s="413">
        <f>_xlfn.XLOOKUP(E533,holds!B:B,holds!X:X)</f>
        <v>0</v>
      </c>
      <c r="D533" s="293">
        <v>70001</v>
      </c>
      <c r="E533" s="417" t="s">
        <v>194</v>
      </c>
      <c r="F533" s="295" t="s">
        <v>124</v>
      </c>
      <c r="G533" t="s">
        <v>124</v>
      </c>
    </row>
    <row r="534" spans="1:7" s="295" customFormat="1" hidden="1">
      <c r="A534" s="293">
        <v>70001</v>
      </c>
      <c r="B534" s="296" t="str">
        <f t="shared" si="8"/>
        <v>CC.GRFC006-fluogreen</v>
      </c>
      <c r="C534" s="413">
        <f>_xlfn.XLOOKUP(E534,holds!B:B,holds!X:X)</f>
        <v>0</v>
      </c>
      <c r="D534" s="293">
        <v>70001</v>
      </c>
      <c r="E534" s="417" t="s">
        <v>196</v>
      </c>
      <c r="F534" s="295" t="s">
        <v>124</v>
      </c>
      <c r="G534" t="s">
        <v>124</v>
      </c>
    </row>
    <row r="535" spans="1:7" s="295" customFormat="1" hidden="1">
      <c r="A535" s="293">
        <v>70001</v>
      </c>
      <c r="B535" s="296" t="str">
        <f t="shared" si="8"/>
        <v>CC.GRFC007-fluogreen</v>
      </c>
      <c r="C535" s="413">
        <f>_xlfn.XLOOKUP(E535,holds!B:B,holds!X:X)</f>
        <v>0</v>
      </c>
      <c r="D535" s="293">
        <v>70001</v>
      </c>
      <c r="E535" s="417" t="s">
        <v>198</v>
      </c>
      <c r="F535" s="295" t="s">
        <v>124</v>
      </c>
      <c r="G535" t="s">
        <v>124</v>
      </c>
    </row>
    <row r="536" spans="1:7" s="295" customFormat="1" hidden="1">
      <c r="A536" s="293">
        <v>70001</v>
      </c>
      <c r="B536" s="296" t="str">
        <f t="shared" si="8"/>
        <v>CC.GRFC008-fluogreen</v>
      </c>
      <c r="C536" s="413">
        <f>_xlfn.XLOOKUP(E536,holds!B:B,holds!X:X)</f>
        <v>0</v>
      </c>
      <c r="D536" s="293">
        <v>70001</v>
      </c>
      <c r="E536" s="417" t="s">
        <v>200</v>
      </c>
      <c r="F536" s="295" t="s">
        <v>124</v>
      </c>
      <c r="G536" t="s">
        <v>124</v>
      </c>
    </row>
    <row r="537" spans="1:7" s="295" customFormat="1" hidden="1">
      <c r="A537" s="293">
        <v>70001</v>
      </c>
      <c r="B537" s="296" t="str">
        <f t="shared" si="8"/>
        <v>CC.GRFC009-fluogreen</v>
      </c>
      <c r="C537" s="413">
        <f>_xlfn.XLOOKUP(E537,holds!B:B,holds!X:X)</f>
        <v>0</v>
      </c>
      <c r="D537" s="293">
        <v>70001</v>
      </c>
      <c r="E537" s="417" t="s">
        <v>202</v>
      </c>
      <c r="F537" s="295" t="s">
        <v>124</v>
      </c>
      <c r="G537" t="s">
        <v>124</v>
      </c>
    </row>
    <row r="538" spans="1:7" s="295" customFormat="1" hidden="1">
      <c r="A538" s="293">
        <v>70001</v>
      </c>
      <c r="B538" s="296" t="str">
        <f t="shared" si="8"/>
        <v>CC.GRFC010-fluogreen</v>
      </c>
      <c r="C538" s="413">
        <f>_xlfn.XLOOKUP(E538,holds!B:B,holds!X:X)</f>
        <v>0</v>
      </c>
      <c r="D538" s="293">
        <v>70001</v>
      </c>
      <c r="E538" s="417" t="s">
        <v>204</v>
      </c>
      <c r="F538" s="295" t="s">
        <v>124</v>
      </c>
      <c r="G538" t="s">
        <v>124</v>
      </c>
    </row>
    <row r="539" spans="1:7" s="295" customFormat="1" hidden="1">
      <c r="A539" s="293">
        <v>70001</v>
      </c>
      <c r="B539" s="296" t="str">
        <f t="shared" si="8"/>
        <v>CC.GRFC011-fluogreen</v>
      </c>
      <c r="C539" s="413">
        <f>_xlfn.XLOOKUP(E539,holds!B:B,holds!X:X)</f>
        <v>0</v>
      </c>
      <c r="D539" s="293">
        <v>70001</v>
      </c>
      <c r="E539" s="417" t="s">
        <v>206</v>
      </c>
      <c r="F539" s="295" t="s">
        <v>124</v>
      </c>
      <c r="G539" t="s">
        <v>124</v>
      </c>
    </row>
    <row r="540" spans="1:7" s="295" customFormat="1" hidden="1">
      <c r="A540" s="293">
        <v>70001</v>
      </c>
      <c r="B540" s="296" t="str">
        <f t="shared" si="8"/>
        <v>CC.GRFC012-fluogreen</v>
      </c>
      <c r="C540" s="413">
        <f>_xlfn.XLOOKUP(E540,holds!B:B,holds!X:X)</f>
        <v>0</v>
      </c>
      <c r="D540" s="293">
        <v>70001</v>
      </c>
      <c r="E540" s="417" t="s">
        <v>208</v>
      </c>
      <c r="F540" s="295" t="s">
        <v>124</v>
      </c>
      <c r="G540" t="s">
        <v>124</v>
      </c>
    </row>
    <row r="541" spans="1:7" s="295" customFormat="1" hidden="1">
      <c r="A541" s="293">
        <v>70001</v>
      </c>
      <c r="B541" s="296" t="str">
        <f t="shared" si="8"/>
        <v>CC.GRFC013-fluogreen</v>
      </c>
      <c r="C541" s="413">
        <f>_xlfn.XLOOKUP(E541,holds!B:B,holds!X:X)</f>
        <v>0</v>
      </c>
      <c r="D541" s="293">
        <v>70001</v>
      </c>
      <c r="E541" s="417" t="s">
        <v>210</v>
      </c>
      <c r="F541" s="295" t="s">
        <v>124</v>
      </c>
      <c r="G541" t="s">
        <v>124</v>
      </c>
    </row>
    <row r="542" spans="1:7" s="295" customFormat="1" hidden="1">
      <c r="A542" s="293">
        <v>70001</v>
      </c>
      <c r="B542" s="296" t="str">
        <f t="shared" si="8"/>
        <v>CC.GRFC014-fluogreen</v>
      </c>
      <c r="C542" s="413">
        <f>_xlfn.XLOOKUP(E542,holds!B:B,holds!X:X)</f>
        <v>0</v>
      </c>
      <c r="D542" s="293">
        <v>70001</v>
      </c>
      <c r="E542" s="417" t="s">
        <v>212</v>
      </c>
      <c r="F542" s="295" t="s">
        <v>124</v>
      </c>
      <c r="G542" t="s">
        <v>124</v>
      </c>
    </row>
    <row r="543" spans="1:7" s="295" customFormat="1" hidden="1">
      <c r="A543" s="293">
        <v>70001</v>
      </c>
      <c r="B543" s="296" t="str">
        <f t="shared" si="8"/>
        <v>CC.GRFC015-fluogreen</v>
      </c>
      <c r="C543" s="413">
        <f>_xlfn.XLOOKUP(E543,holds!B:B,holds!X:X)</f>
        <v>0</v>
      </c>
      <c r="D543" s="293">
        <v>70001</v>
      </c>
      <c r="E543" s="417" t="s">
        <v>215</v>
      </c>
      <c r="F543" s="295" t="s">
        <v>124</v>
      </c>
      <c r="G543" t="s">
        <v>124</v>
      </c>
    </row>
    <row r="544" spans="1:7" s="295" customFormat="1" hidden="1">
      <c r="A544" s="293">
        <v>70001</v>
      </c>
      <c r="B544" s="296" t="str">
        <f t="shared" si="8"/>
        <v>CC.GRFC016-fluogreen</v>
      </c>
      <c r="C544" s="413">
        <f>_xlfn.XLOOKUP(E544,holds!B:B,holds!X:X)</f>
        <v>0</v>
      </c>
      <c r="D544" s="293">
        <v>70001</v>
      </c>
      <c r="E544" s="417" t="s">
        <v>217</v>
      </c>
      <c r="F544" s="295" t="s">
        <v>124</v>
      </c>
      <c r="G544" t="s">
        <v>124</v>
      </c>
    </row>
    <row r="545" spans="1:7" s="295" customFormat="1" hidden="1">
      <c r="A545" s="293">
        <v>70001</v>
      </c>
      <c r="B545" s="296" t="str">
        <f t="shared" si="8"/>
        <v>CC.GRFC017-fluogreen</v>
      </c>
      <c r="C545" s="413">
        <f>_xlfn.XLOOKUP(E545,holds!B:B,holds!X:X)</f>
        <v>0</v>
      </c>
      <c r="D545" s="293">
        <v>70001</v>
      </c>
      <c r="E545" s="417" t="s">
        <v>184</v>
      </c>
      <c r="F545" s="295" t="s">
        <v>124</v>
      </c>
      <c r="G545" t="s">
        <v>124</v>
      </c>
    </row>
    <row r="546" spans="1:7" s="295" customFormat="1" hidden="1">
      <c r="A546" s="293">
        <v>70001</v>
      </c>
      <c r="B546" s="296" t="str">
        <f t="shared" si="8"/>
        <v>CC.GRFC018-fluogreen</v>
      </c>
      <c r="C546" s="413">
        <f>_xlfn.XLOOKUP(E546,holds!B:B,holds!X:X)</f>
        <v>0</v>
      </c>
      <c r="D546" s="293">
        <v>70001</v>
      </c>
      <c r="E546" s="417" t="s">
        <v>188</v>
      </c>
      <c r="F546" s="295" t="s">
        <v>124</v>
      </c>
      <c r="G546" t="s">
        <v>124</v>
      </c>
    </row>
    <row r="547" spans="1:7" s="295" customFormat="1" hidden="1">
      <c r="A547" s="293">
        <v>70001</v>
      </c>
      <c r="B547" s="296" t="str">
        <f t="shared" si="8"/>
        <v>CC.GRFC019-fluogreen</v>
      </c>
      <c r="C547" s="413">
        <f>_xlfn.XLOOKUP(E547,holds!B:B,holds!X:X)</f>
        <v>0</v>
      </c>
      <c r="D547" s="293">
        <v>70001</v>
      </c>
      <c r="E547" s="417" t="s">
        <v>186</v>
      </c>
      <c r="F547" s="295" t="s">
        <v>124</v>
      </c>
      <c r="G547" t="s">
        <v>124</v>
      </c>
    </row>
    <row r="548" spans="1:7" hidden="1">
      <c r="A548" s="293">
        <v>70001</v>
      </c>
      <c r="B548" s="296" t="str">
        <f t="shared" ref="B548:B611" si="9">E548&amp;"-"&amp;F548</f>
        <v>CC.GRCR001-yellow</v>
      </c>
      <c r="C548" s="413">
        <f>_xlfn.XLOOKUP(E548,holds!B:B,holds!I:I)</f>
        <v>0</v>
      </c>
      <c r="D548" s="293">
        <v>70001</v>
      </c>
      <c r="E548" s="416" t="s">
        <v>219</v>
      </c>
      <c r="F548" s="295" t="s">
        <v>113</v>
      </c>
    </row>
    <row r="549" spans="1:7" hidden="1">
      <c r="A549" s="293">
        <v>70001</v>
      </c>
      <c r="B549" s="296" t="str">
        <f t="shared" si="9"/>
        <v>CC.GRCR002-yellow</v>
      </c>
      <c r="C549" s="413">
        <f>_xlfn.XLOOKUP(E549,holds!B:B,holds!I:I)</f>
        <v>0</v>
      </c>
      <c r="D549" s="293">
        <v>70001</v>
      </c>
      <c r="E549" s="416" t="s">
        <v>223</v>
      </c>
      <c r="F549" s="295" t="s">
        <v>113</v>
      </c>
    </row>
    <row r="550" spans="1:7" hidden="1">
      <c r="A550" s="293">
        <v>70001</v>
      </c>
      <c r="B550" s="296" t="str">
        <f t="shared" si="9"/>
        <v>CC.GRCR003-yellow</v>
      </c>
      <c r="C550" s="413">
        <f>_xlfn.XLOOKUP(E550,holds!B:B,holds!I:I)</f>
        <v>0</v>
      </c>
      <c r="D550" s="293">
        <v>70001</v>
      </c>
      <c r="E550" s="416" t="s">
        <v>225</v>
      </c>
      <c r="F550" s="295" t="s">
        <v>113</v>
      </c>
    </row>
    <row r="551" spans="1:7" hidden="1">
      <c r="A551" s="293">
        <v>70001</v>
      </c>
      <c r="B551" s="296" t="str">
        <f t="shared" si="9"/>
        <v>CC.GRCR004-yellow</v>
      </c>
      <c r="C551" s="413">
        <f>_xlfn.XLOOKUP(E551,holds!B:B,holds!I:I)</f>
        <v>0</v>
      </c>
      <c r="D551" s="293">
        <v>70001</v>
      </c>
      <c r="E551" s="416" t="s">
        <v>229</v>
      </c>
      <c r="F551" s="295" t="s">
        <v>113</v>
      </c>
    </row>
    <row r="552" spans="1:7" hidden="1">
      <c r="A552" s="293">
        <v>70001</v>
      </c>
      <c r="B552" s="296" t="str">
        <f t="shared" si="9"/>
        <v>CC.GRCR005-yellow</v>
      </c>
      <c r="C552" s="413">
        <f>_xlfn.XLOOKUP(E552,holds!B:B,holds!I:I)</f>
        <v>0</v>
      </c>
      <c r="D552" s="293">
        <v>70001</v>
      </c>
      <c r="E552" s="416" t="s">
        <v>231</v>
      </c>
      <c r="F552" s="295" t="s">
        <v>113</v>
      </c>
    </row>
    <row r="553" spans="1:7" hidden="1">
      <c r="A553" s="293">
        <v>70001</v>
      </c>
      <c r="B553" s="296" t="str">
        <f t="shared" si="9"/>
        <v>CC.GRCR006-yellow</v>
      </c>
      <c r="C553" s="413">
        <f>_xlfn.XLOOKUP(E553,holds!B:B,holds!I:I)</f>
        <v>0</v>
      </c>
      <c r="D553" s="293">
        <v>70001</v>
      </c>
      <c r="E553" s="416" t="s">
        <v>235</v>
      </c>
      <c r="F553" s="295" t="s">
        <v>113</v>
      </c>
    </row>
    <row r="554" spans="1:7" hidden="1">
      <c r="A554" s="293">
        <v>70001</v>
      </c>
      <c r="B554" s="296" t="str">
        <f t="shared" si="9"/>
        <v>CC.GRCR007-yellow</v>
      </c>
      <c r="C554" s="413">
        <f>_xlfn.XLOOKUP(E554,holds!B:B,holds!I:I)</f>
        <v>0</v>
      </c>
      <c r="D554" s="293">
        <v>70001</v>
      </c>
      <c r="E554" s="416" t="s">
        <v>237</v>
      </c>
      <c r="F554" s="295" t="s">
        <v>113</v>
      </c>
    </row>
    <row r="555" spans="1:7" hidden="1">
      <c r="A555" s="293">
        <v>70001</v>
      </c>
      <c r="B555" s="296" t="str">
        <f t="shared" si="9"/>
        <v>CC.GRCR008-yellow</v>
      </c>
      <c r="C555" s="413">
        <f>_xlfn.XLOOKUP(E555,holds!B:B,holds!I:I)</f>
        <v>0</v>
      </c>
      <c r="D555" s="293">
        <v>70001</v>
      </c>
      <c r="E555" s="416" t="s">
        <v>239</v>
      </c>
      <c r="F555" s="295" t="s">
        <v>113</v>
      </c>
    </row>
    <row r="556" spans="1:7" hidden="1">
      <c r="A556" s="293">
        <v>70001</v>
      </c>
      <c r="B556" s="296" t="str">
        <f t="shared" si="9"/>
        <v>CC.GRCR009-yellow</v>
      </c>
      <c r="C556" s="413">
        <f>_xlfn.XLOOKUP(E556,holds!B:B,holds!I:I)</f>
        <v>0</v>
      </c>
      <c r="D556" s="293">
        <v>70001</v>
      </c>
      <c r="E556" s="416" t="s">
        <v>243</v>
      </c>
      <c r="F556" s="295" t="s">
        <v>113</v>
      </c>
    </row>
    <row r="557" spans="1:7" hidden="1">
      <c r="A557" s="293">
        <v>70001</v>
      </c>
      <c r="B557" s="296" t="str">
        <f t="shared" si="9"/>
        <v>CC.GRCR010-yellow</v>
      </c>
      <c r="C557" s="413">
        <f>_xlfn.XLOOKUP(E557,holds!B:B,holds!I:I)</f>
        <v>0</v>
      </c>
      <c r="D557" s="293">
        <v>70001</v>
      </c>
      <c r="E557" s="416" t="s">
        <v>245</v>
      </c>
      <c r="F557" s="295" t="s">
        <v>113</v>
      </c>
    </row>
    <row r="558" spans="1:7" hidden="1">
      <c r="A558" s="293">
        <v>70001</v>
      </c>
      <c r="B558" s="296" t="str">
        <f t="shared" si="9"/>
        <v>CC.GRCR011-yellow</v>
      </c>
      <c r="C558" s="413">
        <f>_xlfn.XLOOKUP(E558,holds!B:B,holds!I:I)</f>
        <v>0</v>
      </c>
      <c r="D558" s="293">
        <v>70001</v>
      </c>
      <c r="E558" s="416" t="s">
        <v>249</v>
      </c>
      <c r="F558" s="295" t="s">
        <v>113</v>
      </c>
    </row>
    <row r="559" spans="1:7" hidden="1">
      <c r="A559" s="293">
        <v>70001</v>
      </c>
      <c r="B559" s="296" t="str">
        <f t="shared" si="9"/>
        <v>CC.GRCR012-yellow</v>
      </c>
      <c r="C559" s="413">
        <f>_xlfn.XLOOKUP(E559,holds!B:B,holds!I:I)</f>
        <v>0</v>
      </c>
      <c r="D559" s="293">
        <v>70001</v>
      </c>
      <c r="E559" s="416" t="s">
        <v>251</v>
      </c>
      <c r="F559" s="295" t="s">
        <v>113</v>
      </c>
    </row>
    <row r="560" spans="1:7" hidden="1">
      <c r="A560" s="293">
        <v>70001</v>
      </c>
      <c r="B560" s="296" t="str">
        <f t="shared" si="9"/>
        <v>CC.GRCR013-yellow</v>
      </c>
      <c r="C560" s="413">
        <f>_xlfn.XLOOKUP(E560,holds!B:B,holds!I:I)</f>
        <v>0</v>
      </c>
      <c r="D560" s="293">
        <v>70001</v>
      </c>
      <c r="E560" s="416" t="s">
        <v>253</v>
      </c>
      <c r="F560" s="295" t="s">
        <v>113</v>
      </c>
    </row>
    <row r="561" spans="1:6" hidden="1">
      <c r="A561" s="293">
        <v>70001</v>
      </c>
      <c r="B561" s="296" t="str">
        <f t="shared" si="9"/>
        <v>CC.GRCR014-yellow</v>
      </c>
      <c r="C561" s="413">
        <f>_xlfn.XLOOKUP(E561,holds!B:B,holds!I:I)</f>
        <v>0</v>
      </c>
      <c r="D561" s="293">
        <v>70001</v>
      </c>
      <c r="E561" s="416" t="s">
        <v>257</v>
      </c>
      <c r="F561" s="295" t="s">
        <v>113</v>
      </c>
    </row>
    <row r="562" spans="1:6" hidden="1">
      <c r="A562" s="293">
        <v>70001</v>
      </c>
      <c r="B562" s="296" t="str">
        <f t="shared" si="9"/>
        <v>CC.GRCR015-yellow</v>
      </c>
      <c r="C562" s="413">
        <f>_xlfn.XLOOKUP(E562,holds!B:B,holds!I:I)</f>
        <v>0</v>
      </c>
      <c r="D562" s="293">
        <v>70001</v>
      </c>
      <c r="E562" s="416" t="s">
        <v>255</v>
      </c>
      <c r="F562" s="295" t="s">
        <v>113</v>
      </c>
    </row>
    <row r="563" spans="1:6" hidden="1">
      <c r="A563" s="293">
        <v>70001</v>
      </c>
      <c r="B563" s="296" t="str">
        <f t="shared" si="9"/>
        <v>CC.GRCR016-yellow</v>
      </c>
      <c r="C563" s="413">
        <f>_xlfn.XLOOKUP(E563,holds!B:B,holds!I:I)</f>
        <v>0</v>
      </c>
      <c r="D563" s="293">
        <v>70001</v>
      </c>
      <c r="E563" s="416" t="s">
        <v>247</v>
      </c>
      <c r="F563" s="295" t="s">
        <v>113</v>
      </c>
    </row>
    <row r="564" spans="1:6" hidden="1">
      <c r="A564" s="293">
        <v>70001</v>
      </c>
      <c r="B564" s="296" t="str">
        <f t="shared" si="9"/>
        <v>CC.GRCR017-yellow</v>
      </c>
      <c r="C564" s="413">
        <f>_xlfn.XLOOKUP(E564,holds!B:B,holds!I:I)</f>
        <v>0</v>
      </c>
      <c r="D564" s="293">
        <v>70001</v>
      </c>
      <c r="E564" s="416" t="s">
        <v>241</v>
      </c>
      <c r="F564" s="295" t="s">
        <v>113</v>
      </c>
    </row>
    <row r="565" spans="1:6" hidden="1">
      <c r="A565" s="293">
        <v>70001</v>
      </c>
      <c r="B565" s="296" t="str">
        <f t="shared" si="9"/>
        <v>CC.GRCR018-yellow</v>
      </c>
      <c r="C565" s="413">
        <f>_xlfn.XLOOKUP(E565,holds!B:B,holds!I:I)</f>
        <v>0</v>
      </c>
      <c r="D565" s="293">
        <v>70001</v>
      </c>
      <c r="E565" s="416" t="s">
        <v>233</v>
      </c>
      <c r="F565" s="295" t="s">
        <v>113</v>
      </c>
    </row>
    <row r="566" spans="1:6" hidden="1">
      <c r="A566" s="293">
        <v>70001</v>
      </c>
      <c r="B566" s="296" t="str">
        <f t="shared" si="9"/>
        <v>CC.GRCR019-yellow</v>
      </c>
      <c r="C566" s="413">
        <f>_xlfn.XLOOKUP(E566,holds!B:B,holds!I:I)</f>
        <v>0</v>
      </c>
      <c r="D566" s="293">
        <v>70001</v>
      </c>
      <c r="E566" s="416" t="s">
        <v>227</v>
      </c>
      <c r="F566" s="295" t="s">
        <v>113</v>
      </c>
    </row>
    <row r="567" spans="1:6" hidden="1">
      <c r="A567" s="293">
        <v>70001</v>
      </c>
      <c r="B567" s="296" t="str">
        <f t="shared" si="9"/>
        <v>CC.GRCR020-yellow</v>
      </c>
      <c r="C567" s="413">
        <f>_xlfn.XLOOKUP(E567,holds!B:B,holds!I:I)</f>
        <v>0</v>
      </c>
      <c r="D567" s="293">
        <v>70001</v>
      </c>
      <c r="E567" s="416" t="s">
        <v>221</v>
      </c>
      <c r="F567" s="295" t="s">
        <v>113</v>
      </c>
    </row>
    <row r="568" spans="1:6" hidden="1">
      <c r="A568" s="293">
        <v>70001</v>
      </c>
      <c r="B568" s="296" t="str">
        <f t="shared" si="9"/>
        <v>CC.GRCR001-orange</v>
      </c>
      <c r="C568" s="413">
        <f>_xlfn.XLOOKUP(E568,holds!B:B,holds!J:J)</f>
        <v>0</v>
      </c>
      <c r="D568" s="293">
        <v>70001</v>
      </c>
      <c r="E568" s="416" t="s">
        <v>219</v>
      </c>
      <c r="F568" s="295" t="s">
        <v>114</v>
      </c>
    </row>
    <row r="569" spans="1:6" hidden="1">
      <c r="A569" s="293">
        <v>70001</v>
      </c>
      <c r="B569" s="296" t="str">
        <f t="shared" si="9"/>
        <v>CC.GRCR002-orange</v>
      </c>
      <c r="C569" s="413">
        <f>_xlfn.XLOOKUP(E569,holds!B:B,holds!J:J)</f>
        <v>0</v>
      </c>
      <c r="D569" s="293">
        <v>70001</v>
      </c>
      <c r="E569" s="416" t="s">
        <v>223</v>
      </c>
      <c r="F569" s="295" t="s">
        <v>114</v>
      </c>
    </row>
    <row r="570" spans="1:6" hidden="1">
      <c r="A570" s="293">
        <v>70001</v>
      </c>
      <c r="B570" s="296" t="str">
        <f t="shared" si="9"/>
        <v>CC.GRCR003-orange</v>
      </c>
      <c r="C570" s="413">
        <f>_xlfn.XLOOKUP(E570,holds!B:B,holds!J:J)</f>
        <v>0</v>
      </c>
      <c r="D570" s="293">
        <v>70001</v>
      </c>
      <c r="E570" s="416" t="s">
        <v>225</v>
      </c>
      <c r="F570" s="295" t="s">
        <v>114</v>
      </c>
    </row>
    <row r="571" spans="1:6" hidden="1">
      <c r="A571" s="293">
        <v>70001</v>
      </c>
      <c r="B571" s="296" t="str">
        <f t="shared" si="9"/>
        <v>CC.GRCR004-orange</v>
      </c>
      <c r="C571" s="413">
        <f>_xlfn.XLOOKUP(E571,holds!B:B,holds!J:J)</f>
        <v>0</v>
      </c>
      <c r="D571" s="293">
        <v>70001</v>
      </c>
      <c r="E571" s="416" t="s">
        <v>229</v>
      </c>
      <c r="F571" s="295" t="s">
        <v>114</v>
      </c>
    </row>
    <row r="572" spans="1:6" hidden="1">
      <c r="A572" s="293">
        <v>70001</v>
      </c>
      <c r="B572" s="296" t="str">
        <f t="shared" si="9"/>
        <v>CC.GRCR005-orange</v>
      </c>
      <c r="C572" s="413">
        <f>_xlfn.XLOOKUP(E572,holds!B:B,holds!J:J)</f>
        <v>0</v>
      </c>
      <c r="D572" s="293">
        <v>70001</v>
      </c>
      <c r="E572" s="416" t="s">
        <v>231</v>
      </c>
      <c r="F572" s="295" t="s">
        <v>114</v>
      </c>
    </row>
    <row r="573" spans="1:6" hidden="1">
      <c r="A573" s="293">
        <v>70001</v>
      </c>
      <c r="B573" s="296" t="str">
        <f t="shared" si="9"/>
        <v>CC.GRCR006-orange</v>
      </c>
      <c r="C573" s="413">
        <f>_xlfn.XLOOKUP(E573,holds!B:B,holds!J:J)</f>
        <v>0</v>
      </c>
      <c r="D573" s="293">
        <v>70001</v>
      </c>
      <c r="E573" s="416" t="s">
        <v>235</v>
      </c>
      <c r="F573" s="295" t="s">
        <v>114</v>
      </c>
    </row>
    <row r="574" spans="1:6" hidden="1">
      <c r="A574" s="293">
        <v>70001</v>
      </c>
      <c r="B574" s="296" t="str">
        <f t="shared" si="9"/>
        <v>CC.GRCR007-orange</v>
      </c>
      <c r="C574" s="413">
        <f>_xlfn.XLOOKUP(E574,holds!B:B,holds!J:J)</f>
        <v>0</v>
      </c>
      <c r="D574" s="293">
        <v>70001</v>
      </c>
      <c r="E574" s="416" t="s">
        <v>237</v>
      </c>
      <c r="F574" s="295" t="s">
        <v>114</v>
      </c>
    </row>
    <row r="575" spans="1:6" hidden="1">
      <c r="A575" s="293">
        <v>70001</v>
      </c>
      <c r="B575" s="296" t="str">
        <f t="shared" si="9"/>
        <v>CC.GRCR008-orange</v>
      </c>
      <c r="C575" s="413">
        <f>_xlfn.XLOOKUP(E575,holds!B:B,holds!J:J)</f>
        <v>0</v>
      </c>
      <c r="D575" s="293">
        <v>70001</v>
      </c>
      <c r="E575" s="416" t="s">
        <v>239</v>
      </c>
      <c r="F575" s="295" t="s">
        <v>114</v>
      </c>
    </row>
    <row r="576" spans="1:6" hidden="1">
      <c r="A576" s="293">
        <v>70001</v>
      </c>
      <c r="B576" s="296" t="str">
        <f t="shared" si="9"/>
        <v>CC.GRCR009-orange</v>
      </c>
      <c r="C576" s="413">
        <f>_xlfn.XLOOKUP(E576,holds!B:B,holds!J:J)</f>
        <v>0</v>
      </c>
      <c r="D576" s="293">
        <v>70001</v>
      </c>
      <c r="E576" s="416" t="s">
        <v>243</v>
      </c>
      <c r="F576" s="295" t="s">
        <v>114</v>
      </c>
    </row>
    <row r="577" spans="1:6" hidden="1">
      <c r="A577" s="293">
        <v>70001</v>
      </c>
      <c r="B577" s="296" t="str">
        <f t="shared" si="9"/>
        <v>CC.GRCR010-orange</v>
      </c>
      <c r="C577" s="413">
        <f>_xlfn.XLOOKUP(E577,holds!B:B,holds!J:J)</f>
        <v>0</v>
      </c>
      <c r="D577" s="293">
        <v>70001</v>
      </c>
      <c r="E577" s="416" t="s">
        <v>245</v>
      </c>
      <c r="F577" s="295" t="s">
        <v>114</v>
      </c>
    </row>
    <row r="578" spans="1:6" hidden="1">
      <c r="A578" s="293">
        <v>70001</v>
      </c>
      <c r="B578" s="296" t="str">
        <f t="shared" si="9"/>
        <v>CC.GRCR011-orange</v>
      </c>
      <c r="C578" s="413">
        <f>_xlfn.XLOOKUP(E578,holds!B:B,holds!J:J)</f>
        <v>0</v>
      </c>
      <c r="D578" s="293">
        <v>70001</v>
      </c>
      <c r="E578" s="416" t="s">
        <v>249</v>
      </c>
      <c r="F578" s="295" t="s">
        <v>114</v>
      </c>
    </row>
    <row r="579" spans="1:6" hidden="1">
      <c r="A579" s="293">
        <v>70001</v>
      </c>
      <c r="B579" s="296" t="str">
        <f t="shared" si="9"/>
        <v>CC.GRCR012-orange</v>
      </c>
      <c r="C579" s="413">
        <f>_xlfn.XLOOKUP(E579,holds!B:B,holds!J:J)</f>
        <v>0</v>
      </c>
      <c r="D579" s="293">
        <v>70001</v>
      </c>
      <c r="E579" s="416" t="s">
        <v>251</v>
      </c>
      <c r="F579" s="295" t="s">
        <v>114</v>
      </c>
    </row>
    <row r="580" spans="1:6" hidden="1">
      <c r="A580" s="293">
        <v>70001</v>
      </c>
      <c r="B580" s="296" t="str">
        <f t="shared" si="9"/>
        <v>CC.GRCR013-orange</v>
      </c>
      <c r="C580" s="413">
        <f>_xlfn.XLOOKUP(E580,holds!B:B,holds!J:J)</f>
        <v>0</v>
      </c>
      <c r="D580" s="293">
        <v>70001</v>
      </c>
      <c r="E580" s="416" t="s">
        <v>253</v>
      </c>
      <c r="F580" s="295" t="s">
        <v>114</v>
      </c>
    </row>
    <row r="581" spans="1:6" hidden="1">
      <c r="A581" s="293">
        <v>70001</v>
      </c>
      <c r="B581" s="296" t="str">
        <f t="shared" si="9"/>
        <v>CC.GRCR014-orange</v>
      </c>
      <c r="C581" s="413">
        <f>_xlfn.XLOOKUP(E581,holds!B:B,holds!J:J)</f>
        <v>0</v>
      </c>
      <c r="D581" s="293">
        <v>70001</v>
      </c>
      <c r="E581" s="416" t="s">
        <v>257</v>
      </c>
      <c r="F581" s="295" t="s">
        <v>114</v>
      </c>
    </row>
    <row r="582" spans="1:6" hidden="1">
      <c r="A582" s="293">
        <v>70001</v>
      </c>
      <c r="B582" s="296" t="str">
        <f t="shared" si="9"/>
        <v>CC.GRCR015-orange</v>
      </c>
      <c r="C582" s="413">
        <f>_xlfn.XLOOKUP(E582,holds!B:B,holds!J:J)</f>
        <v>0</v>
      </c>
      <c r="D582" s="293">
        <v>70001</v>
      </c>
      <c r="E582" s="416" t="s">
        <v>255</v>
      </c>
      <c r="F582" s="295" t="s">
        <v>114</v>
      </c>
    </row>
    <row r="583" spans="1:6" hidden="1">
      <c r="A583" s="293">
        <v>70001</v>
      </c>
      <c r="B583" s="296" t="str">
        <f t="shared" si="9"/>
        <v>CC.GRCR016-orange</v>
      </c>
      <c r="C583" s="413">
        <f>_xlfn.XLOOKUP(E583,holds!B:B,holds!J:J)</f>
        <v>0</v>
      </c>
      <c r="D583" s="293">
        <v>70001</v>
      </c>
      <c r="E583" s="416" t="s">
        <v>247</v>
      </c>
      <c r="F583" s="295" t="s">
        <v>114</v>
      </c>
    </row>
    <row r="584" spans="1:6" hidden="1">
      <c r="A584" s="293">
        <v>70001</v>
      </c>
      <c r="B584" s="296" t="str">
        <f t="shared" si="9"/>
        <v>CC.GRCR017-orange</v>
      </c>
      <c r="C584" s="413">
        <f>_xlfn.XLOOKUP(E584,holds!B:B,holds!J:J)</f>
        <v>0</v>
      </c>
      <c r="D584" s="293">
        <v>70001</v>
      </c>
      <c r="E584" s="416" t="s">
        <v>241</v>
      </c>
      <c r="F584" s="295" t="s">
        <v>114</v>
      </c>
    </row>
    <row r="585" spans="1:6" hidden="1">
      <c r="A585" s="293">
        <v>70001</v>
      </c>
      <c r="B585" s="296" t="str">
        <f t="shared" si="9"/>
        <v>CC.GRCR018-orange</v>
      </c>
      <c r="C585" s="413">
        <f>_xlfn.XLOOKUP(E585,holds!B:B,holds!J:J)</f>
        <v>0</v>
      </c>
      <c r="D585" s="293">
        <v>70001</v>
      </c>
      <c r="E585" s="416" t="s">
        <v>233</v>
      </c>
      <c r="F585" s="295" t="s">
        <v>114</v>
      </c>
    </row>
    <row r="586" spans="1:6" hidden="1">
      <c r="A586" s="293">
        <v>70001</v>
      </c>
      <c r="B586" s="296" t="str">
        <f t="shared" si="9"/>
        <v>CC.GRCR019-orange</v>
      </c>
      <c r="C586" s="413">
        <f>_xlfn.XLOOKUP(E586,holds!B:B,holds!J:J)</f>
        <v>0</v>
      </c>
      <c r="D586" s="293">
        <v>70001</v>
      </c>
      <c r="E586" s="416" t="s">
        <v>227</v>
      </c>
      <c r="F586" s="295" t="s">
        <v>114</v>
      </c>
    </row>
    <row r="587" spans="1:6" hidden="1">
      <c r="A587" s="293">
        <v>70001</v>
      </c>
      <c r="B587" s="296" t="str">
        <f t="shared" si="9"/>
        <v>CC.GRCR020-orange</v>
      </c>
      <c r="C587" s="413">
        <f>_xlfn.XLOOKUP(E587,holds!B:B,holds!J:J)</f>
        <v>0</v>
      </c>
      <c r="D587" s="293">
        <v>70001</v>
      </c>
      <c r="E587" s="416" t="s">
        <v>221</v>
      </c>
      <c r="F587" s="295" t="s">
        <v>114</v>
      </c>
    </row>
    <row r="588" spans="1:6" hidden="1">
      <c r="A588" s="293">
        <v>70001</v>
      </c>
      <c r="B588" s="296" t="str">
        <f t="shared" si="9"/>
        <v>CC.GRCR001-red</v>
      </c>
      <c r="C588" s="413">
        <f>_xlfn.XLOOKUP(E588,holds!B:B,holds!K:K)</f>
        <v>0</v>
      </c>
      <c r="D588" s="293">
        <v>70001</v>
      </c>
      <c r="E588" s="416" t="s">
        <v>219</v>
      </c>
      <c r="F588" s="295" t="s">
        <v>115</v>
      </c>
    </row>
    <row r="589" spans="1:6" hidden="1">
      <c r="A589" s="293">
        <v>70001</v>
      </c>
      <c r="B589" s="296" t="str">
        <f t="shared" si="9"/>
        <v>CC.GRCR002-red</v>
      </c>
      <c r="C589" s="413">
        <f>_xlfn.XLOOKUP(E589,holds!B:B,holds!K:K)</f>
        <v>0</v>
      </c>
      <c r="D589" s="293">
        <v>70001</v>
      </c>
      <c r="E589" s="416" t="s">
        <v>223</v>
      </c>
      <c r="F589" s="295" t="s">
        <v>115</v>
      </c>
    </row>
    <row r="590" spans="1:6" hidden="1">
      <c r="A590" s="293">
        <v>70001</v>
      </c>
      <c r="B590" s="296" t="str">
        <f t="shared" si="9"/>
        <v>CC.GRCR003-red</v>
      </c>
      <c r="C590" s="413">
        <f>_xlfn.XLOOKUP(E590,holds!B:B,holds!K:K)</f>
        <v>0</v>
      </c>
      <c r="D590" s="293">
        <v>70001</v>
      </c>
      <c r="E590" s="416" t="s">
        <v>225</v>
      </c>
      <c r="F590" s="295" t="s">
        <v>115</v>
      </c>
    </row>
    <row r="591" spans="1:6" hidden="1">
      <c r="A591" s="293">
        <v>70001</v>
      </c>
      <c r="B591" s="296" t="str">
        <f t="shared" si="9"/>
        <v>CC.GRCR004-red</v>
      </c>
      <c r="C591" s="413">
        <f>_xlfn.XLOOKUP(E591,holds!B:B,holds!K:K)</f>
        <v>0</v>
      </c>
      <c r="D591" s="293">
        <v>70001</v>
      </c>
      <c r="E591" s="416" t="s">
        <v>229</v>
      </c>
      <c r="F591" s="295" t="s">
        <v>115</v>
      </c>
    </row>
    <row r="592" spans="1:6" hidden="1">
      <c r="A592" s="293">
        <v>70001</v>
      </c>
      <c r="B592" s="296" t="str">
        <f t="shared" si="9"/>
        <v>CC.GRCR005-red</v>
      </c>
      <c r="C592" s="413">
        <f>_xlfn.XLOOKUP(E592,holds!B:B,holds!K:K)</f>
        <v>0</v>
      </c>
      <c r="D592" s="293">
        <v>70001</v>
      </c>
      <c r="E592" s="416" t="s">
        <v>231</v>
      </c>
      <c r="F592" s="295" t="s">
        <v>115</v>
      </c>
    </row>
    <row r="593" spans="1:6" hidden="1">
      <c r="A593" s="293">
        <v>70001</v>
      </c>
      <c r="B593" s="296" t="str">
        <f t="shared" si="9"/>
        <v>CC.GRCR006-red</v>
      </c>
      <c r="C593" s="413">
        <f>_xlfn.XLOOKUP(E593,holds!B:B,holds!K:K)</f>
        <v>0</v>
      </c>
      <c r="D593" s="293">
        <v>70001</v>
      </c>
      <c r="E593" s="416" t="s">
        <v>235</v>
      </c>
      <c r="F593" s="295" t="s">
        <v>115</v>
      </c>
    </row>
    <row r="594" spans="1:6" hidden="1">
      <c r="A594" s="293">
        <v>70001</v>
      </c>
      <c r="B594" s="296" t="str">
        <f t="shared" si="9"/>
        <v>CC.GRCR007-red</v>
      </c>
      <c r="C594" s="413">
        <f>_xlfn.XLOOKUP(E594,holds!B:B,holds!K:K)</f>
        <v>0</v>
      </c>
      <c r="D594" s="293">
        <v>70001</v>
      </c>
      <c r="E594" s="416" t="s">
        <v>237</v>
      </c>
      <c r="F594" s="295" t="s">
        <v>115</v>
      </c>
    </row>
    <row r="595" spans="1:6" hidden="1">
      <c r="A595" s="293">
        <v>70001</v>
      </c>
      <c r="B595" s="296" t="str">
        <f t="shared" si="9"/>
        <v>CC.GRCR008-red</v>
      </c>
      <c r="C595" s="413">
        <f>_xlfn.XLOOKUP(E595,holds!B:B,holds!K:K)</f>
        <v>0</v>
      </c>
      <c r="D595" s="293">
        <v>70001</v>
      </c>
      <c r="E595" s="416" t="s">
        <v>239</v>
      </c>
      <c r="F595" s="295" t="s">
        <v>115</v>
      </c>
    </row>
    <row r="596" spans="1:6" hidden="1">
      <c r="A596" s="293">
        <v>70001</v>
      </c>
      <c r="B596" s="296" t="str">
        <f t="shared" si="9"/>
        <v>CC.GRCR009-red</v>
      </c>
      <c r="C596" s="413">
        <f>_xlfn.XLOOKUP(E596,holds!B:B,holds!K:K)</f>
        <v>0</v>
      </c>
      <c r="D596" s="293">
        <v>70001</v>
      </c>
      <c r="E596" s="416" t="s">
        <v>243</v>
      </c>
      <c r="F596" s="295" t="s">
        <v>115</v>
      </c>
    </row>
    <row r="597" spans="1:6" hidden="1">
      <c r="A597" s="293">
        <v>70001</v>
      </c>
      <c r="B597" s="296" t="str">
        <f t="shared" si="9"/>
        <v>CC.GRCR010-red</v>
      </c>
      <c r="C597" s="413">
        <f>_xlfn.XLOOKUP(E597,holds!B:B,holds!K:K)</f>
        <v>0</v>
      </c>
      <c r="D597" s="293">
        <v>70001</v>
      </c>
      <c r="E597" s="416" t="s">
        <v>245</v>
      </c>
      <c r="F597" s="295" t="s">
        <v>115</v>
      </c>
    </row>
    <row r="598" spans="1:6" hidden="1">
      <c r="A598" s="293">
        <v>70001</v>
      </c>
      <c r="B598" s="296" t="str">
        <f t="shared" si="9"/>
        <v>CC.GRCR011-red</v>
      </c>
      <c r="C598" s="413">
        <f>_xlfn.XLOOKUP(E598,holds!B:B,holds!K:K)</f>
        <v>0</v>
      </c>
      <c r="D598" s="293">
        <v>70001</v>
      </c>
      <c r="E598" s="416" t="s">
        <v>249</v>
      </c>
      <c r="F598" s="295" t="s">
        <v>115</v>
      </c>
    </row>
    <row r="599" spans="1:6" hidden="1">
      <c r="A599" s="293">
        <v>70001</v>
      </c>
      <c r="B599" s="296" t="str">
        <f t="shared" si="9"/>
        <v>CC.GRCR012-red</v>
      </c>
      <c r="C599" s="413">
        <f>_xlfn.XLOOKUP(E599,holds!B:B,holds!K:K)</f>
        <v>0</v>
      </c>
      <c r="D599" s="293">
        <v>70001</v>
      </c>
      <c r="E599" s="416" t="s">
        <v>251</v>
      </c>
      <c r="F599" s="295" t="s">
        <v>115</v>
      </c>
    </row>
    <row r="600" spans="1:6" hidden="1">
      <c r="A600" s="293">
        <v>70001</v>
      </c>
      <c r="B600" s="296" t="str">
        <f t="shared" si="9"/>
        <v>CC.GRCR013-red</v>
      </c>
      <c r="C600" s="413">
        <f>_xlfn.XLOOKUP(E600,holds!B:B,holds!K:K)</f>
        <v>0</v>
      </c>
      <c r="D600" s="293">
        <v>70001</v>
      </c>
      <c r="E600" s="416" t="s">
        <v>253</v>
      </c>
      <c r="F600" s="295" t="s">
        <v>115</v>
      </c>
    </row>
    <row r="601" spans="1:6" hidden="1">
      <c r="A601" s="293">
        <v>70001</v>
      </c>
      <c r="B601" s="296" t="str">
        <f t="shared" si="9"/>
        <v>CC.GRCR014-red</v>
      </c>
      <c r="C601" s="413">
        <f>_xlfn.XLOOKUP(E601,holds!B:B,holds!K:K)</f>
        <v>0</v>
      </c>
      <c r="D601" s="293">
        <v>70001</v>
      </c>
      <c r="E601" s="416" t="s">
        <v>257</v>
      </c>
      <c r="F601" s="295" t="s">
        <v>115</v>
      </c>
    </row>
    <row r="602" spans="1:6" hidden="1">
      <c r="A602" s="293">
        <v>70001</v>
      </c>
      <c r="B602" s="296" t="str">
        <f t="shared" si="9"/>
        <v>CC.GRCR015-red</v>
      </c>
      <c r="C602" s="413">
        <f>_xlfn.XLOOKUP(E602,holds!B:B,holds!K:K)</f>
        <v>0</v>
      </c>
      <c r="D602" s="293">
        <v>70001</v>
      </c>
      <c r="E602" s="416" t="s">
        <v>255</v>
      </c>
      <c r="F602" s="295" t="s">
        <v>115</v>
      </c>
    </row>
    <row r="603" spans="1:6" hidden="1">
      <c r="A603" s="293">
        <v>70001</v>
      </c>
      <c r="B603" s="296" t="str">
        <f t="shared" si="9"/>
        <v>CC.GRCR016-red</v>
      </c>
      <c r="C603" s="413">
        <f>_xlfn.XLOOKUP(E603,holds!B:B,holds!K:K)</f>
        <v>0</v>
      </c>
      <c r="D603" s="293">
        <v>70001</v>
      </c>
      <c r="E603" s="416" t="s">
        <v>247</v>
      </c>
      <c r="F603" s="295" t="s">
        <v>115</v>
      </c>
    </row>
    <row r="604" spans="1:6" hidden="1">
      <c r="A604" s="293">
        <v>70001</v>
      </c>
      <c r="B604" s="296" t="str">
        <f t="shared" si="9"/>
        <v>CC.GRCR017-red</v>
      </c>
      <c r="C604" s="413">
        <f>_xlfn.XLOOKUP(E604,holds!B:B,holds!K:K)</f>
        <v>0</v>
      </c>
      <c r="D604" s="293">
        <v>70001</v>
      </c>
      <c r="E604" s="416" t="s">
        <v>241</v>
      </c>
      <c r="F604" s="295" t="s">
        <v>115</v>
      </c>
    </row>
    <row r="605" spans="1:6" hidden="1">
      <c r="A605" s="293">
        <v>70001</v>
      </c>
      <c r="B605" s="296" t="str">
        <f t="shared" si="9"/>
        <v>CC.GRCR018-red</v>
      </c>
      <c r="C605" s="413">
        <f>_xlfn.XLOOKUP(E605,holds!B:B,holds!K:K)</f>
        <v>0</v>
      </c>
      <c r="D605" s="293">
        <v>70001</v>
      </c>
      <c r="E605" s="416" t="s">
        <v>233</v>
      </c>
      <c r="F605" s="295" t="s">
        <v>115</v>
      </c>
    </row>
    <row r="606" spans="1:6" hidden="1">
      <c r="A606" s="293">
        <v>70001</v>
      </c>
      <c r="B606" s="296" t="str">
        <f t="shared" si="9"/>
        <v>CC.GRCR019-red</v>
      </c>
      <c r="C606" s="413">
        <f>_xlfn.XLOOKUP(E606,holds!B:B,holds!K:K)</f>
        <v>0</v>
      </c>
      <c r="D606" s="293">
        <v>70001</v>
      </c>
      <c r="E606" s="416" t="s">
        <v>227</v>
      </c>
      <c r="F606" s="295" t="s">
        <v>115</v>
      </c>
    </row>
    <row r="607" spans="1:6" hidden="1">
      <c r="A607" s="293">
        <v>70001</v>
      </c>
      <c r="B607" s="296" t="str">
        <f t="shared" si="9"/>
        <v>CC.GRCR020-red</v>
      </c>
      <c r="C607" s="413">
        <f>_xlfn.XLOOKUP(E607,holds!B:B,holds!K:K)</f>
        <v>0</v>
      </c>
      <c r="D607" s="293">
        <v>70001</v>
      </c>
      <c r="E607" s="416" t="s">
        <v>221</v>
      </c>
      <c r="F607" s="295" t="s">
        <v>115</v>
      </c>
    </row>
    <row r="608" spans="1:6" hidden="1">
      <c r="A608" s="293">
        <v>70001</v>
      </c>
      <c r="B608" s="296" t="str">
        <f t="shared" si="9"/>
        <v>CC.GRCR001-purple</v>
      </c>
      <c r="C608" s="413" cm="1">
        <f t="array" ref="C608">_xlfn.XLOOKUP(E608,holds!B:B,holds!L:L+holds!M:M+holds!N:N)</f>
        <v>0</v>
      </c>
      <c r="D608" s="293">
        <v>70001</v>
      </c>
      <c r="E608" s="416" t="s">
        <v>219</v>
      </c>
      <c r="F608" s="295" t="s">
        <v>33</v>
      </c>
    </row>
    <row r="609" spans="1:6" hidden="1">
      <c r="A609" s="293">
        <v>70001</v>
      </c>
      <c r="B609" s="296" t="str">
        <f t="shared" si="9"/>
        <v>CC.GRCR002-purple</v>
      </c>
      <c r="C609" s="413" cm="1">
        <f t="array" ref="C609">_xlfn.XLOOKUP(E609,holds!B:B,holds!L:L+holds!M:M+holds!N:N)</f>
        <v>0</v>
      </c>
      <c r="D609" s="293">
        <v>70001</v>
      </c>
      <c r="E609" s="416" t="s">
        <v>223</v>
      </c>
      <c r="F609" s="295" t="s">
        <v>33</v>
      </c>
    </row>
    <row r="610" spans="1:6" hidden="1">
      <c r="A610" s="293">
        <v>70001</v>
      </c>
      <c r="B610" s="296" t="str">
        <f t="shared" si="9"/>
        <v>CC.GRCR003-purple</v>
      </c>
      <c r="C610" s="413" cm="1">
        <f t="array" ref="C610">_xlfn.XLOOKUP(E610,holds!B:B,holds!L:L+holds!M:M+holds!N:N)</f>
        <v>0</v>
      </c>
      <c r="D610" s="293">
        <v>70001</v>
      </c>
      <c r="E610" s="416" t="s">
        <v>225</v>
      </c>
      <c r="F610" s="295" t="s">
        <v>33</v>
      </c>
    </row>
    <row r="611" spans="1:6" hidden="1">
      <c r="A611" s="293">
        <v>70001</v>
      </c>
      <c r="B611" s="296" t="str">
        <f t="shared" si="9"/>
        <v>CC.GRCR004-purple</v>
      </c>
      <c r="C611" s="413" cm="1">
        <f t="array" ref="C611">_xlfn.XLOOKUP(E611,holds!B:B,holds!L:L+holds!M:M+holds!N:N)</f>
        <v>0</v>
      </c>
      <c r="D611" s="293">
        <v>70001</v>
      </c>
      <c r="E611" s="416" t="s">
        <v>229</v>
      </c>
      <c r="F611" s="295" t="s">
        <v>33</v>
      </c>
    </row>
    <row r="612" spans="1:6" hidden="1">
      <c r="A612" s="293">
        <v>70001</v>
      </c>
      <c r="B612" s="296" t="str">
        <f t="shared" ref="B612:B675" si="10">E612&amp;"-"&amp;F612</f>
        <v>CC.GRCR005-purple</v>
      </c>
      <c r="C612" s="413" cm="1">
        <f t="array" ref="C612">_xlfn.XLOOKUP(E612,holds!B:B,holds!L:L+holds!M:M+holds!N:N)</f>
        <v>0</v>
      </c>
      <c r="D612" s="293">
        <v>70001</v>
      </c>
      <c r="E612" s="416" t="s">
        <v>231</v>
      </c>
      <c r="F612" s="295" t="s">
        <v>33</v>
      </c>
    </row>
    <row r="613" spans="1:6" hidden="1">
      <c r="A613" s="293">
        <v>70001</v>
      </c>
      <c r="B613" s="296" t="str">
        <f t="shared" si="10"/>
        <v>CC.GRCR006-purple</v>
      </c>
      <c r="C613" s="413" cm="1">
        <f t="array" ref="C613">_xlfn.XLOOKUP(E613,holds!B:B,holds!L:L+holds!M:M+holds!N:N)</f>
        <v>0</v>
      </c>
      <c r="D613" s="293">
        <v>70001</v>
      </c>
      <c r="E613" s="416" t="s">
        <v>235</v>
      </c>
      <c r="F613" s="295" t="s">
        <v>33</v>
      </c>
    </row>
    <row r="614" spans="1:6" hidden="1">
      <c r="A614" s="293">
        <v>70001</v>
      </c>
      <c r="B614" s="296" t="str">
        <f t="shared" si="10"/>
        <v>CC.GRCR007-purple</v>
      </c>
      <c r="C614" s="413" cm="1">
        <f t="array" ref="C614">_xlfn.XLOOKUP(E614,holds!B:B,holds!L:L+holds!M:M+holds!N:N)</f>
        <v>0</v>
      </c>
      <c r="D614" s="293">
        <v>70001</v>
      </c>
      <c r="E614" s="416" t="s">
        <v>237</v>
      </c>
      <c r="F614" s="295" t="s">
        <v>33</v>
      </c>
    </row>
    <row r="615" spans="1:6" hidden="1">
      <c r="A615" s="293">
        <v>70001</v>
      </c>
      <c r="B615" s="296" t="str">
        <f t="shared" si="10"/>
        <v>CC.GRCR008-purple</v>
      </c>
      <c r="C615" s="413" cm="1">
        <f t="array" ref="C615">_xlfn.XLOOKUP(E615,holds!B:B,holds!L:L+holds!M:M+holds!N:N)</f>
        <v>0</v>
      </c>
      <c r="D615" s="293">
        <v>70001</v>
      </c>
      <c r="E615" s="416" t="s">
        <v>239</v>
      </c>
      <c r="F615" s="295" t="s">
        <v>33</v>
      </c>
    </row>
    <row r="616" spans="1:6" hidden="1">
      <c r="A616" s="293">
        <v>70001</v>
      </c>
      <c r="B616" s="296" t="str">
        <f t="shared" si="10"/>
        <v>CC.GRCR009-purple</v>
      </c>
      <c r="C616" s="413" cm="1">
        <f t="array" ref="C616">_xlfn.XLOOKUP(E616,holds!B:B,holds!L:L+holds!M:M+holds!N:N)</f>
        <v>0</v>
      </c>
      <c r="D616" s="293">
        <v>70001</v>
      </c>
      <c r="E616" s="416" t="s">
        <v>243</v>
      </c>
      <c r="F616" s="295" t="s">
        <v>33</v>
      </c>
    </row>
    <row r="617" spans="1:6" hidden="1">
      <c r="A617" s="293">
        <v>70001</v>
      </c>
      <c r="B617" s="296" t="str">
        <f t="shared" si="10"/>
        <v>CC.GRCR010-purple</v>
      </c>
      <c r="C617" s="413" cm="1">
        <f t="array" ref="C617">_xlfn.XLOOKUP(E617,holds!B:B,holds!L:L+holds!M:M+holds!N:N)</f>
        <v>0</v>
      </c>
      <c r="D617" s="293">
        <v>70001</v>
      </c>
      <c r="E617" s="416" t="s">
        <v>245</v>
      </c>
      <c r="F617" s="295" t="s">
        <v>33</v>
      </c>
    </row>
    <row r="618" spans="1:6" hidden="1">
      <c r="A618" s="293">
        <v>70001</v>
      </c>
      <c r="B618" s="296" t="str">
        <f t="shared" si="10"/>
        <v>CC.GRCR011-purple</v>
      </c>
      <c r="C618" s="413" cm="1">
        <f t="array" ref="C618">_xlfn.XLOOKUP(E618,holds!B:B,holds!L:L+holds!M:M+holds!N:N)</f>
        <v>0</v>
      </c>
      <c r="D618" s="293">
        <v>70001</v>
      </c>
      <c r="E618" s="416" t="s">
        <v>249</v>
      </c>
      <c r="F618" s="295" t="s">
        <v>33</v>
      </c>
    </row>
    <row r="619" spans="1:6" hidden="1">
      <c r="A619" s="293">
        <v>70001</v>
      </c>
      <c r="B619" s="296" t="str">
        <f t="shared" si="10"/>
        <v>CC.GRCR012-purple</v>
      </c>
      <c r="C619" s="413" cm="1">
        <f t="array" ref="C619">_xlfn.XLOOKUP(E619,holds!B:B,holds!L:L+holds!M:M+holds!N:N)</f>
        <v>0</v>
      </c>
      <c r="D619" s="293">
        <v>70001</v>
      </c>
      <c r="E619" s="416" t="s">
        <v>251</v>
      </c>
      <c r="F619" s="295" t="s">
        <v>33</v>
      </c>
    </row>
    <row r="620" spans="1:6" hidden="1">
      <c r="A620" s="293">
        <v>70001</v>
      </c>
      <c r="B620" s="296" t="str">
        <f t="shared" si="10"/>
        <v>CC.GRCR013-purple</v>
      </c>
      <c r="C620" s="413" cm="1">
        <f t="array" ref="C620">_xlfn.XLOOKUP(E620,holds!B:B,holds!L:L+holds!M:M+holds!N:N)</f>
        <v>0</v>
      </c>
      <c r="D620" s="293">
        <v>70001</v>
      </c>
      <c r="E620" s="416" t="s">
        <v>253</v>
      </c>
      <c r="F620" s="295" t="s">
        <v>33</v>
      </c>
    </row>
    <row r="621" spans="1:6" hidden="1">
      <c r="A621" s="293">
        <v>70001</v>
      </c>
      <c r="B621" s="296" t="str">
        <f t="shared" si="10"/>
        <v>CC.GRCR014-purple</v>
      </c>
      <c r="C621" s="413" cm="1">
        <f t="array" ref="C621">_xlfn.XLOOKUP(E621,holds!B:B,holds!L:L+holds!M:M+holds!N:N)</f>
        <v>0</v>
      </c>
      <c r="D621" s="293">
        <v>70001</v>
      </c>
      <c r="E621" s="416" t="s">
        <v>257</v>
      </c>
      <c r="F621" s="295" t="s">
        <v>33</v>
      </c>
    </row>
    <row r="622" spans="1:6" hidden="1">
      <c r="A622" s="293">
        <v>70001</v>
      </c>
      <c r="B622" s="296" t="str">
        <f t="shared" si="10"/>
        <v>CC.GRCR015-purple</v>
      </c>
      <c r="C622" s="413" cm="1">
        <f t="array" ref="C622">_xlfn.XLOOKUP(E622,holds!B:B,holds!L:L+holds!M:M+holds!N:N)</f>
        <v>0</v>
      </c>
      <c r="D622" s="293">
        <v>70001</v>
      </c>
      <c r="E622" s="416" t="s">
        <v>255</v>
      </c>
      <c r="F622" s="295" t="s">
        <v>33</v>
      </c>
    </row>
    <row r="623" spans="1:6" hidden="1">
      <c r="A623" s="293">
        <v>70001</v>
      </c>
      <c r="B623" s="296" t="str">
        <f t="shared" si="10"/>
        <v>CC.GRCR016-purple</v>
      </c>
      <c r="C623" s="413" cm="1">
        <f t="array" ref="C623">_xlfn.XLOOKUP(E623,holds!B:B,holds!L:L+holds!M:M+holds!N:N)</f>
        <v>0</v>
      </c>
      <c r="D623" s="293">
        <v>70001</v>
      </c>
      <c r="E623" s="416" t="s">
        <v>247</v>
      </c>
      <c r="F623" s="295" t="s">
        <v>33</v>
      </c>
    </row>
    <row r="624" spans="1:6" hidden="1">
      <c r="A624" s="293">
        <v>70001</v>
      </c>
      <c r="B624" s="296" t="str">
        <f t="shared" si="10"/>
        <v>CC.GRCR017-purple</v>
      </c>
      <c r="C624" s="413" cm="1">
        <f t="array" ref="C624">_xlfn.XLOOKUP(E624,holds!B:B,holds!L:L+holds!M:M+holds!N:N)</f>
        <v>0</v>
      </c>
      <c r="D624" s="293">
        <v>70001</v>
      </c>
      <c r="E624" s="416" t="s">
        <v>241</v>
      </c>
      <c r="F624" s="295" t="s">
        <v>33</v>
      </c>
    </row>
    <row r="625" spans="1:6" hidden="1">
      <c r="A625" s="293">
        <v>70001</v>
      </c>
      <c r="B625" s="296" t="str">
        <f t="shared" si="10"/>
        <v>CC.GRCR018-purple</v>
      </c>
      <c r="C625" s="413" cm="1">
        <f t="array" ref="C625">_xlfn.XLOOKUP(E625,holds!B:B,holds!L:L+holds!M:M+holds!N:N)</f>
        <v>0</v>
      </c>
      <c r="D625" s="293">
        <v>70001</v>
      </c>
      <c r="E625" s="416" t="s">
        <v>233</v>
      </c>
      <c r="F625" s="295" t="s">
        <v>33</v>
      </c>
    </row>
    <row r="626" spans="1:6" hidden="1">
      <c r="A626" s="293">
        <v>70001</v>
      </c>
      <c r="B626" s="296" t="str">
        <f t="shared" si="10"/>
        <v>CC.GRCR019-purple</v>
      </c>
      <c r="C626" s="413" cm="1">
        <f t="array" ref="C626">_xlfn.XLOOKUP(E626,holds!B:B,holds!L:L+holds!M:M+holds!N:N)</f>
        <v>0</v>
      </c>
      <c r="D626" s="293">
        <v>70001</v>
      </c>
      <c r="E626" s="416" t="s">
        <v>227</v>
      </c>
      <c r="F626" s="295" t="s">
        <v>33</v>
      </c>
    </row>
    <row r="627" spans="1:6" hidden="1">
      <c r="A627" s="293">
        <v>70001</v>
      </c>
      <c r="B627" s="296" t="str">
        <f t="shared" si="10"/>
        <v>CC.GRCR020-purple</v>
      </c>
      <c r="C627" s="413" cm="1">
        <f t="array" ref="C627">_xlfn.XLOOKUP(E627,holds!B:B,holds!L:L+holds!M:M+holds!N:N)</f>
        <v>0</v>
      </c>
      <c r="D627" s="293">
        <v>70001</v>
      </c>
      <c r="E627" s="416" t="s">
        <v>221</v>
      </c>
      <c r="F627" s="295" t="s">
        <v>33</v>
      </c>
    </row>
    <row r="628" spans="1:6" hidden="1">
      <c r="A628" s="293">
        <v>70001</v>
      </c>
      <c r="B628" s="296" t="str">
        <f t="shared" si="10"/>
        <v>CC.GRCR001-blue</v>
      </c>
      <c r="C628" s="413">
        <f>_xlfn.XLOOKUP(E628,holds!B:B,holds!O:O)</f>
        <v>0</v>
      </c>
      <c r="D628" s="293">
        <v>70001</v>
      </c>
      <c r="E628" s="416" t="s">
        <v>219</v>
      </c>
      <c r="F628" s="295" t="s">
        <v>116</v>
      </c>
    </row>
    <row r="629" spans="1:6" hidden="1">
      <c r="A629" s="293">
        <v>70001</v>
      </c>
      <c r="B629" s="296" t="str">
        <f t="shared" si="10"/>
        <v>CC.GRCR002-blue</v>
      </c>
      <c r="C629" s="413">
        <f>_xlfn.XLOOKUP(E629,holds!B:B,holds!O:O)</f>
        <v>0</v>
      </c>
      <c r="D629" s="293">
        <v>70001</v>
      </c>
      <c r="E629" s="416" t="s">
        <v>223</v>
      </c>
      <c r="F629" s="295" t="s">
        <v>116</v>
      </c>
    </row>
    <row r="630" spans="1:6" hidden="1">
      <c r="A630" s="293">
        <v>70001</v>
      </c>
      <c r="B630" s="296" t="str">
        <f t="shared" si="10"/>
        <v>CC.GRCR003-blue</v>
      </c>
      <c r="C630" s="413">
        <f>_xlfn.XLOOKUP(E630,holds!B:B,holds!O:O)</f>
        <v>0</v>
      </c>
      <c r="D630" s="293">
        <v>70001</v>
      </c>
      <c r="E630" s="416" t="s">
        <v>225</v>
      </c>
      <c r="F630" s="295" t="s">
        <v>116</v>
      </c>
    </row>
    <row r="631" spans="1:6" hidden="1">
      <c r="A631" s="293">
        <v>70001</v>
      </c>
      <c r="B631" s="296" t="str">
        <f t="shared" si="10"/>
        <v>CC.GRCR004-blue</v>
      </c>
      <c r="C631" s="413">
        <f>_xlfn.XLOOKUP(E631,holds!B:B,holds!O:O)</f>
        <v>0</v>
      </c>
      <c r="D631" s="293">
        <v>70001</v>
      </c>
      <c r="E631" s="416" t="s">
        <v>229</v>
      </c>
      <c r="F631" s="295" t="s">
        <v>116</v>
      </c>
    </row>
    <row r="632" spans="1:6" hidden="1">
      <c r="A632" s="293">
        <v>70001</v>
      </c>
      <c r="B632" s="296" t="str">
        <f t="shared" si="10"/>
        <v>CC.GRCR005-blue</v>
      </c>
      <c r="C632" s="413">
        <f>_xlfn.XLOOKUP(E632,holds!B:B,holds!O:O)</f>
        <v>0</v>
      </c>
      <c r="D632" s="293">
        <v>70001</v>
      </c>
      <c r="E632" s="416" t="s">
        <v>231</v>
      </c>
      <c r="F632" s="295" t="s">
        <v>116</v>
      </c>
    </row>
    <row r="633" spans="1:6" hidden="1">
      <c r="A633" s="293">
        <v>70001</v>
      </c>
      <c r="B633" s="296" t="str">
        <f t="shared" si="10"/>
        <v>CC.GRCR006-blue</v>
      </c>
      <c r="C633" s="413">
        <f>_xlfn.XLOOKUP(E633,holds!B:B,holds!O:O)</f>
        <v>0</v>
      </c>
      <c r="D633" s="293">
        <v>70001</v>
      </c>
      <c r="E633" s="416" t="s">
        <v>235</v>
      </c>
      <c r="F633" s="295" t="s">
        <v>116</v>
      </c>
    </row>
    <row r="634" spans="1:6" hidden="1">
      <c r="A634" s="293">
        <v>70001</v>
      </c>
      <c r="B634" s="296" t="str">
        <f t="shared" si="10"/>
        <v>CC.GRCR007-blue</v>
      </c>
      <c r="C634" s="413">
        <f>_xlfn.XLOOKUP(E634,holds!B:B,holds!O:O)</f>
        <v>0</v>
      </c>
      <c r="D634" s="293">
        <v>70001</v>
      </c>
      <c r="E634" s="416" t="s">
        <v>237</v>
      </c>
      <c r="F634" s="295" t="s">
        <v>116</v>
      </c>
    </row>
    <row r="635" spans="1:6" hidden="1">
      <c r="A635" s="293">
        <v>70001</v>
      </c>
      <c r="B635" s="296" t="str">
        <f t="shared" si="10"/>
        <v>CC.GRCR008-blue</v>
      </c>
      <c r="C635" s="413">
        <f>_xlfn.XLOOKUP(E635,holds!B:B,holds!O:O)</f>
        <v>0</v>
      </c>
      <c r="D635" s="293">
        <v>70001</v>
      </c>
      <c r="E635" s="416" t="s">
        <v>239</v>
      </c>
      <c r="F635" s="295" t="s">
        <v>116</v>
      </c>
    </row>
    <row r="636" spans="1:6" hidden="1">
      <c r="A636" s="293">
        <v>70001</v>
      </c>
      <c r="B636" s="296" t="str">
        <f t="shared" si="10"/>
        <v>CC.GRCR009-blue</v>
      </c>
      <c r="C636" s="413">
        <f>_xlfn.XLOOKUP(E636,holds!B:B,holds!O:O)</f>
        <v>0</v>
      </c>
      <c r="D636" s="293">
        <v>70001</v>
      </c>
      <c r="E636" s="416" t="s">
        <v>243</v>
      </c>
      <c r="F636" s="295" t="s">
        <v>116</v>
      </c>
    </row>
    <row r="637" spans="1:6" hidden="1">
      <c r="A637" s="293">
        <v>70001</v>
      </c>
      <c r="B637" s="296" t="str">
        <f t="shared" si="10"/>
        <v>CC.GRCR010-blue</v>
      </c>
      <c r="C637" s="413">
        <f>_xlfn.XLOOKUP(E637,holds!B:B,holds!O:O)</f>
        <v>0</v>
      </c>
      <c r="D637" s="293">
        <v>70001</v>
      </c>
      <c r="E637" s="416" t="s">
        <v>245</v>
      </c>
      <c r="F637" s="295" t="s">
        <v>116</v>
      </c>
    </row>
    <row r="638" spans="1:6" hidden="1">
      <c r="A638" s="293">
        <v>70001</v>
      </c>
      <c r="B638" s="296" t="str">
        <f t="shared" si="10"/>
        <v>CC.GRCR011-blue</v>
      </c>
      <c r="C638" s="413">
        <f>_xlfn.XLOOKUP(E638,holds!B:B,holds!O:O)</f>
        <v>0</v>
      </c>
      <c r="D638" s="293">
        <v>70001</v>
      </c>
      <c r="E638" s="416" t="s">
        <v>249</v>
      </c>
      <c r="F638" s="295" t="s">
        <v>116</v>
      </c>
    </row>
    <row r="639" spans="1:6" hidden="1">
      <c r="A639" s="293">
        <v>70001</v>
      </c>
      <c r="B639" s="296" t="str">
        <f t="shared" si="10"/>
        <v>CC.GRCR012-blue</v>
      </c>
      <c r="C639" s="413">
        <f>_xlfn.XLOOKUP(E639,holds!B:B,holds!O:O)</f>
        <v>0</v>
      </c>
      <c r="D639" s="293">
        <v>70001</v>
      </c>
      <c r="E639" s="416" t="s">
        <v>251</v>
      </c>
      <c r="F639" s="295" t="s">
        <v>116</v>
      </c>
    </row>
    <row r="640" spans="1:6" hidden="1">
      <c r="A640" s="293">
        <v>70001</v>
      </c>
      <c r="B640" s="296" t="str">
        <f t="shared" si="10"/>
        <v>CC.GRCR013-blue</v>
      </c>
      <c r="C640" s="413">
        <f>_xlfn.XLOOKUP(E640,holds!B:B,holds!O:O)</f>
        <v>0</v>
      </c>
      <c r="D640" s="293">
        <v>70001</v>
      </c>
      <c r="E640" s="416" t="s">
        <v>253</v>
      </c>
      <c r="F640" s="295" t="s">
        <v>116</v>
      </c>
    </row>
    <row r="641" spans="1:6" hidden="1">
      <c r="A641" s="293">
        <v>70001</v>
      </c>
      <c r="B641" s="296" t="str">
        <f t="shared" si="10"/>
        <v>CC.GRCR014-blue</v>
      </c>
      <c r="C641" s="413">
        <f>_xlfn.XLOOKUP(E641,holds!B:B,holds!O:O)</f>
        <v>0</v>
      </c>
      <c r="D641" s="293">
        <v>70001</v>
      </c>
      <c r="E641" s="416" t="s">
        <v>257</v>
      </c>
      <c r="F641" s="295" t="s">
        <v>116</v>
      </c>
    </row>
    <row r="642" spans="1:6" hidden="1">
      <c r="A642" s="293">
        <v>70001</v>
      </c>
      <c r="B642" s="296" t="str">
        <f t="shared" si="10"/>
        <v>CC.GRCR015-blue</v>
      </c>
      <c r="C642" s="413">
        <f>_xlfn.XLOOKUP(E642,holds!B:B,holds!O:O)</f>
        <v>0</v>
      </c>
      <c r="D642" s="293">
        <v>70001</v>
      </c>
      <c r="E642" s="416" t="s">
        <v>255</v>
      </c>
      <c r="F642" s="295" t="s">
        <v>116</v>
      </c>
    </row>
    <row r="643" spans="1:6" hidden="1">
      <c r="A643" s="293">
        <v>70001</v>
      </c>
      <c r="B643" s="296" t="str">
        <f t="shared" si="10"/>
        <v>CC.GRCR016-blue</v>
      </c>
      <c r="C643" s="413">
        <f>_xlfn.XLOOKUP(E643,holds!B:B,holds!O:O)</f>
        <v>0</v>
      </c>
      <c r="D643" s="293">
        <v>70001</v>
      </c>
      <c r="E643" s="416" t="s">
        <v>247</v>
      </c>
      <c r="F643" s="295" t="s">
        <v>116</v>
      </c>
    </row>
    <row r="644" spans="1:6" hidden="1">
      <c r="A644" s="293">
        <v>70001</v>
      </c>
      <c r="B644" s="296" t="str">
        <f t="shared" si="10"/>
        <v>CC.GRCR017-blue</v>
      </c>
      <c r="C644" s="413">
        <f>_xlfn.XLOOKUP(E644,holds!B:B,holds!O:O)</f>
        <v>0</v>
      </c>
      <c r="D644" s="293">
        <v>70001</v>
      </c>
      <c r="E644" s="416" t="s">
        <v>241</v>
      </c>
      <c r="F644" s="295" t="s">
        <v>116</v>
      </c>
    </row>
    <row r="645" spans="1:6" hidden="1">
      <c r="A645" s="293">
        <v>70001</v>
      </c>
      <c r="B645" s="296" t="str">
        <f t="shared" si="10"/>
        <v>CC.GRCR018-blue</v>
      </c>
      <c r="C645" s="413">
        <f>_xlfn.XLOOKUP(E645,holds!B:B,holds!O:O)</f>
        <v>0</v>
      </c>
      <c r="D645" s="293">
        <v>70001</v>
      </c>
      <c r="E645" s="416" t="s">
        <v>233</v>
      </c>
      <c r="F645" s="295" t="s">
        <v>116</v>
      </c>
    </row>
    <row r="646" spans="1:6" hidden="1">
      <c r="A646" s="293">
        <v>70001</v>
      </c>
      <c r="B646" s="296" t="str">
        <f t="shared" si="10"/>
        <v>CC.GRCR019-blue</v>
      </c>
      <c r="C646" s="413">
        <f>_xlfn.XLOOKUP(E646,holds!B:B,holds!O:O)</f>
        <v>0</v>
      </c>
      <c r="D646" s="293">
        <v>70001</v>
      </c>
      <c r="E646" s="416" t="s">
        <v>227</v>
      </c>
      <c r="F646" s="295" t="s">
        <v>116</v>
      </c>
    </row>
    <row r="647" spans="1:6" hidden="1">
      <c r="A647" s="293">
        <v>70001</v>
      </c>
      <c r="B647" s="296" t="str">
        <f t="shared" si="10"/>
        <v>CC.GRCR020-blue</v>
      </c>
      <c r="C647" s="413">
        <f>_xlfn.XLOOKUP(E647,holds!B:B,holds!O:O)</f>
        <v>0</v>
      </c>
      <c r="D647" s="293">
        <v>70001</v>
      </c>
      <c r="E647" s="416" t="s">
        <v>221</v>
      </c>
      <c r="F647" s="295" t="s">
        <v>116</v>
      </c>
    </row>
    <row r="648" spans="1:6" hidden="1">
      <c r="A648" s="293">
        <v>70001</v>
      </c>
      <c r="B648" s="296" t="str">
        <f t="shared" si="10"/>
        <v>CC.GRCR001-mint</v>
      </c>
      <c r="C648" s="413">
        <f>_xlfn.XLOOKUP(E648,holds!B:B,holds!P:P)</f>
        <v>0</v>
      </c>
      <c r="D648" s="293">
        <v>70001</v>
      </c>
      <c r="E648" s="416" t="s">
        <v>219</v>
      </c>
      <c r="F648" s="295" t="s">
        <v>35</v>
      </c>
    </row>
    <row r="649" spans="1:6" hidden="1">
      <c r="A649" s="293">
        <v>70001</v>
      </c>
      <c r="B649" s="296" t="str">
        <f t="shared" si="10"/>
        <v>CC.GRCR002-mint</v>
      </c>
      <c r="C649" s="413">
        <f>_xlfn.XLOOKUP(E649,holds!B:B,holds!P:P)</f>
        <v>0</v>
      </c>
      <c r="D649" s="293">
        <v>70001</v>
      </c>
      <c r="E649" s="416" t="s">
        <v>223</v>
      </c>
      <c r="F649" s="295" t="s">
        <v>35</v>
      </c>
    </row>
    <row r="650" spans="1:6" hidden="1">
      <c r="A650" s="293">
        <v>70001</v>
      </c>
      <c r="B650" s="296" t="str">
        <f t="shared" si="10"/>
        <v>CC.GRCR003-mint</v>
      </c>
      <c r="C650" s="413">
        <f>_xlfn.XLOOKUP(E650,holds!B:B,holds!P:P)</f>
        <v>0</v>
      </c>
      <c r="D650" s="293">
        <v>70001</v>
      </c>
      <c r="E650" s="416" t="s">
        <v>225</v>
      </c>
      <c r="F650" s="295" t="s">
        <v>35</v>
      </c>
    </row>
    <row r="651" spans="1:6" hidden="1">
      <c r="A651" s="293">
        <v>70001</v>
      </c>
      <c r="B651" s="296" t="str">
        <f t="shared" si="10"/>
        <v>CC.GRCR004-mint</v>
      </c>
      <c r="C651" s="413">
        <f>_xlfn.XLOOKUP(E651,holds!B:B,holds!P:P)</f>
        <v>0</v>
      </c>
      <c r="D651" s="293">
        <v>70001</v>
      </c>
      <c r="E651" s="416" t="s">
        <v>229</v>
      </c>
      <c r="F651" s="295" t="s">
        <v>35</v>
      </c>
    </row>
    <row r="652" spans="1:6" hidden="1">
      <c r="A652" s="293">
        <v>70001</v>
      </c>
      <c r="B652" s="296" t="str">
        <f t="shared" si="10"/>
        <v>CC.GRCR005-mint</v>
      </c>
      <c r="C652" s="413">
        <f>_xlfn.XLOOKUP(E652,holds!B:B,holds!P:P)</f>
        <v>0</v>
      </c>
      <c r="D652" s="293">
        <v>70001</v>
      </c>
      <c r="E652" s="416" t="s">
        <v>231</v>
      </c>
      <c r="F652" s="295" t="s">
        <v>35</v>
      </c>
    </row>
    <row r="653" spans="1:6" hidden="1">
      <c r="A653" s="293">
        <v>70001</v>
      </c>
      <c r="B653" s="296" t="str">
        <f t="shared" si="10"/>
        <v>CC.GRCR006-mint</v>
      </c>
      <c r="C653" s="413">
        <f>_xlfn.XLOOKUP(E653,holds!B:B,holds!P:P)</f>
        <v>0</v>
      </c>
      <c r="D653" s="293">
        <v>70001</v>
      </c>
      <c r="E653" s="416" t="s">
        <v>235</v>
      </c>
      <c r="F653" s="295" t="s">
        <v>35</v>
      </c>
    </row>
    <row r="654" spans="1:6" hidden="1">
      <c r="A654" s="293">
        <v>70001</v>
      </c>
      <c r="B654" s="296" t="str">
        <f t="shared" si="10"/>
        <v>CC.GRCR007-mint</v>
      </c>
      <c r="C654" s="413">
        <f>_xlfn.XLOOKUP(E654,holds!B:B,holds!P:P)</f>
        <v>0</v>
      </c>
      <c r="D654" s="293">
        <v>70001</v>
      </c>
      <c r="E654" s="416" t="s">
        <v>237</v>
      </c>
      <c r="F654" s="295" t="s">
        <v>35</v>
      </c>
    </row>
    <row r="655" spans="1:6" hidden="1">
      <c r="A655" s="293">
        <v>70001</v>
      </c>
      <c r="B655" s="296" t="str">
        <f t="shared" si="10"/>
        <v>CC.GRCR008-mint</v>
      </c>
      <c r="C655" s="413">
        <f>_xlfn.XLOOKUP(E655,holds!B:B,holds!P:P)</f>
        <v>0</v>
      </c>
      <c r="D655" s="293">
        <v>70001</v>
      </c>
      <c r="E655" s="416" t="s">
        <v>239</v>
      </c>
      <c r="F655" s="295" t="s">
        <v>35</v>
      </c>
    </row>
    <row r="656" spans="1:6" hidden="1">
      <c r="A656" s="293">
        <v>70001</v>
      </c>
      <c r="B656" s="296" t="str">
        <f t="shared" si="10"/>
        <v>CC.GRCR009-mint</v>
      </c>
      <c r="C656" s="413">
        <f>_xlfn.XLOOKUP(E656,holds!B:B,holds!P:P)</f>
        <v>0</v>
      </c>
      <c r="D656" s="293">
        <v>70001</v>
      </c>
      <c r="E656" s="416" t="s">
        <v>243</v>
      </c>
      <c r="F656" s="295" t="s">
        <v>35</v>
      </c>
    </row>
    <row r="657" spans="1:6" hidden="1">
      <c r="A657" s="293">
        <v>70001</v>
      </c>
      <c r="B657" s="296" t="str">
        <f t="shared" si="10"/>
        <v>CC.GRCR010-mint</v>
      </c>
      <c r="C657" s="413">
        <f>_xlfn.XLOOKUP(E657,holds!B:B,holds!P:P)</f>
        <v>0</v>
      </c>
      <c r="D657" s="293">
        <v>70001</v>
      </c>
      <c r="E657" s="416" t="s">
        <v>245</v>
      </c>
      <c r="F657" s="295" t="s">
        <v>35</v>
      </c>
    </row>
    <row r="658" spans="1:6" hidden="1">
      <c r="A658" s="293">
        <v>70001</v>
      </c>
      <c r="B658" s="296" t="str">
        <f t="shared" si="10"/>
        <v>CC.GRCR011-mint</v>
      </c>
      <c r="C658" s="413">
        <f>_xlfn.XLOOKUP(E658,holds!B:B,holds!P:P)</f>
        <v>0</v>
      </c>
      <c r="D658" s="293">
        <v>70001</v>
      </c>
      <c r="E658" s="416" t="s">
        <v>249</v>
      </c>
      <c r="F658" s="295" t="s">
        <v>35</v>
      </c>
    </row>
    <row r="659" spans="1:6" hidden="1">
      <c r="A659" s="293">
        <v>70001</v>
      </c>
      <c r="B659" s="296" t="str">
        <f t="shared" si="10"/>
        <v>CC.GRCR012-mint</v>
      </c>
      <c r="C659" s="413">
        <f>_xlfn.XLOOKUP(E659,holds!B:B,holds!P:P)</f>
        <v>0</v>
      </c>
      <c r="D659" s="293">
        <v>70001</v>
      </c>
      <c r="E659" s="416" t="s">
        <v>251</v>
      </c>
      <c r="F659" s="295" t="s">
        <v>35</v>
      </c>
    </row>
    <row r="660" spans="1:6" hidden="1">
      <c r="A660" s="293">
        <v>70001</v>
      </c>
      <c r="B660" s="296" t="str">
        <f t="shared" si="10"/>
        <v>CC.GRCR013-mint</v>
      </c>
      <c r="C660" s="413">
        <f>_xlfn.XLOOKUP(E660,holds!B:B,holds!P:P)</f>
        <v>0</v>
      </c>
      <c r="D660" s="293">
        <v>70001</v>
      </c>
      <c r="E660" s="416" t="s">
        <v>253</v>
      </c>
      <c r="F660" s="295" t="s">
        <v>35</v>
      </c>
    </row>
    <row r="661" spans="1:6" hidden="1">
      <c r="A661" s="293">
        <v>70001</v>
      </c>
      <c r="B661" s="296" t="str">
        <f t="shared" si="10"/>
        <v>CC.GRCR014-mint</v>
      </c>
      <c r="C661" s="413">
        <f>_xlfn.XLOOKUP(E661,holds!B:B,holds!P:P)</f>
        <v>0</v>
      </c>
      <c r="D661" s="293">
        <v>70001</v>
      </c>
      <c r="E661" s="416" t="s">
        <v>257</v>
      </c>
      <c r="F661" s="295" t="s">
        <v>35</v>
      </c>
    </row>
    <row r="662" spans="1:6" hidden="1">
      <c r="A662" s="293">
        <v>70001</v>
      </c>
      <c r="B662" s="296" t="str">
        <f t="shared" si="10"/>
        <v>CC.GRCR015-mint</v>
      </c>
      <c r="C662" s="413">
        <f>_xlfn.XLOOKUP(E662,holds!B:B,holds!P:P)</f>
        <v>0</v>
      </c>
      <c r="D662" s="293">
        <v>70001</v>
      </c>
      <c r="E662" s="416" t="s">
        <v>255</v>
      </c>
      <c r="F662" s="295" t="s">
        <v>35</v>
      </c>
    </row>
    <row r="663" spans="1:6" hidden="1">
      <c r="A663" s="293">
        <v>70001</v>
      </c>
      <c r="B663" s="296" t="str">
        <f t="shared" si="10"/>
        <v>CC.GRCR016-mint</v>
      </c>
      <c r="C663" s="413">
        <f>_xlfn.XLOOKUP(E663,holds!B:B,holds!P:P)</f>
        <v>0</v>
      </c>
      <c r="D663" s="293">
        <v>70001</v>
      </c>
      <c r="E663" s="416" t="s">
        <v>247</v>
      </c>
      <c r="F663" s="295" t="s">
        <v>35</v>
      </c>
    </row>
    <row r="664" spans="1:6" hidden="1">
      <c r="A664" s="293">
        <v>70001</v>
      </c>
      <c r="B664" s="296" t="str">
        <f t="shared" si="10"/>
        <v>CC.GRCR017-mint</v>
      </c>
      <c r="C664" s="413">
        <f>_xlfn.XLOOKUP(E664,holds!B:B,holds!P:P)</f>
        <v>0</v>
      </c>
      <c r="D664" s="293">
        <v>70001</v>
      </c>
      <c r="E664" s="416" t="s">
        <v>241</v>
      </c>
      <c r="F664" s="295" t="s">
        <v>35</v>
      </c>
    </row>
    <row r="665" spans="1:6" hidden="1">
      <c r="A665" s="293">
        <v>70001</v>
      </c>
      <c r="B665" s="296" t="str">
        <f t="shared" si="10"/>
        <v>CC.GRCR018-mint</v>
      </c>
      <c r="C665" s="413">
        <f>_xlfn.XLOOKUP(E665,holds!B:B,holds!P:P)</f>
        <v>0</v>
      </c>
      <c r="D665" s="293">
        <v>70001</v>
      </c>
      <c r="E665" s="416" t="s">
        <v>233</v>
      </c>
      <c r="F665" s="295" t="s">
        <v>35</v>
      </c>
    </row>
    <row r="666" spans="1:6" hidden="1">
      <c r="A666" s="293">
        <v>70001</v>
      </c>
      <c r="B666" s="296" t="str">
        <f t="shared" si="10"/>
        <v>CC.GRCR019-mint</v>
      </c>
      <c r="C666" s="413">
        <f>_xlfn.XLOOKUP(E666,holds!B:B,holds!P:P)</f>
        <v>0</v>
      </c>
      <c r="D666" s="293">
        <v>70001</v>
      </c>
      <c r="E666" s="416" t="s">
        <v>227</v>
      </c>
      <c r="F666" s="295" t="s">
        <v>35</v>
      </c>
    </row>
    <row r="667" spans="1:6" hidden="1">
      <c r="A667" s="293">
        <v>70001</v>
      </c>
      <c r="B667" s="296" t="str">
        <f t="shared" si="10"/>
        <v>CC.GRCR020-mint</v>
      </c>
      <c r="C667" s="413">
        <f>_xlfn.XLOOKUP(E667,holds!B:B,holds!P:P)</f>
        <v>0</v>
      </c>
      <c r="D667" s="293">
        <v>70001</v>
      </c>
      <c r="E667" s="416" t="s">
        <v>221</v>
      </c>
      <c r="F667" s="295" t="s">
        <v>35</v>
      </c>
    </row>
    <row r="668" spans="1:6" hidden="1">
      <c r="A668" s="293">
        <v>70001</v>
      </c>
      <c r="B668" s="296" t="str">
        <f t="shared" si="10"/>
        <v>CC.GRCR001-green</v>
      </c>
      <c r="C668" s="413">
        <f>_xlfn.XLOOKUP(E668,holds!B:B,holds!Q:Q)</f>
        <v>0</v>
      </c>
      <c r="D668" s="293">
        <v>70001</v>
      </c>
      <c r="E668" s="416" t="s">
        <v>219</v>
      </c>
      <c r="F668" s="295" t="s">
        <v>117</v>
      </c>
    </row>
    <row r="669" spans="1:6" hidden="1">
      <c r="A669" s="293">
        <v>70001</v>
      </c>
      <c r="B669" s="296" t="str">
        <f t="shared" si="10"/>
        <v>CC.GRCR002-green</v>
      </c>
      <c r="C669" s="413">
        <f>_xlfn.XLOOKUP(E669,holds!B:B,holds!Q:Q)</f>
        <v>0</v>
      </c>
      <c r="D669" s="293">
        <v>70001</v>
      </c>
      <c r="E669" s="416" t="s">
        <v>223</v>
      </c>
      <c r="F669" s="295" t="s">
        <v>117</v>
      </c>
    </row>
    <row r="670" spans="1:6" hidden="1">
      <c r="A670" s="293">
        <v>70001</v>
      </c>
      <c r="B670" s="296" t="str">
        <f t="shared" si="10"/>
        <v>CC.GRCR003-green</v>
      </c>
      <c r="C670" s="413">
        <f>_xlfn.XLOOKUP(E670,holds!B:B,holds!Q:Q)</f>
        <v>0</v>
      </c>
      <c r="D670" s="293">
        <v>70001</v>
      </c>
      <c r="E670" s="416" t="s">
        <v>225</v>
      </c>
      <c r="F670" s="295" t="s">
        <v>117</v>
      </c>
    </row>
    <row r="671" spans="1:6" hidden="1">
      <c r="A671" s="293">
        <v>70001</v>
      </c>
      <c r="B671" s="296" t="str">
        <f t="shared" si="10"/>
        <v>CC.GRCR004-green</v>
      </c>
      <c r="C671" s="413">
        <f>_xlfn.XLOOKUP(E671,holds!B:B,holds!Q:Q)</f>
        <v>0</v>
      </c>
      <c r="D671" s="293">
        <v>70001</v>
      </c>
      <c r="E671" s="416" t="s">
        <v>229</v>
      </c>
      <c r="F671" s="295" t="s">
        <v>117</v>
      </c>
    </row>
    <row r="672" spans="1:6" hidden="1">
      <c r="A672" s="293">
        <v>70001</v>
      </c>
      <c r="B672" s="296" t="str">
        <f t="shared" si="10"/>
        <v>CC.GRCR005-green</v>
      </c>
      <c r="C672" s="413">
        <f>_xlfn.XLOOKUP(E672,holds!B:B,holds!Q:Q)</f>
        <v>0</v>
      </c>
      <c r="D672" s="293">
        <v>70001</v>
      </c>
      <c r="E672" s="416" t="s">
        <v>231</v>
      </c>
      <c r="F672" s="295" t="s">
        <v>117</v>
      </c>
    </row>
    <row r="673" spans="1:6" hidden="1">
      <c r="A673" s="293">
        <v>70001</v>
      </c>
      <c r="B673" s="296" t="str">
        <f t="shared" si="10"/>
        <v>CC.GRCR006-green</v>
      </c>
      <c r="C673" s="413">
        <f>_xlfn.XLOOKUP(E673,holds!B:B,holds!Q:Q)</f>
        <v>0</v>
      </c>
      <c r="D673" s="293">
        <v>70001</v>
      </c>
      <c r="E673" s="416" t="s">
        <v>235</v>
      </c>
      <c r="F673" s="295" t="s">
        <v>117</v>
      </c>
    </row>
    <row r="674" spans="1:6" hidden="1">
      <c r="A674" s="293">
        <v>70001</v>
      </c>
      <c r="B674" s="296" t="str">
        <f t="shared" si="10"/>
        <v>CC.GRCR007-green</v>
      </c>
      <c r="C674" s="413">
        <f>_xlfn.XLOOKUP(E674,holds!B:B,holds!Q:Q)</f>
        <v>0</v>
      </c>
      <c r="D674" s="293">
        <v>70001</v>
      </c>
      <c r="E674" s="416" t="s">
        <v>237</v>
      </c>
      <c r="F674" s="295" t="s">
        <v>117</v>
      </c>
    </row>
    <row r="675" spans="1:6" hidden="1">
      <c r="A675" s="293">
        <v>70001</v>
      </c>
      <c r="B675" s="296" t="str">
        <f t="shared" si="10"/>
        <v>CC.GRCR008-green</v>
      </c>
      <c r="C675" s="413">
        <f>_xlfn.XLOOKUP(E675,holds!B:B,holds!Q:Q)</f>
        <v>0</v>
      </c>
      <c r="D675" s="293">
        <v>70001</v>
      </c>
      <c r="E675" s="416" t="s">
        <v>239</v>
      </c>
      <c r="F675" s="295" t="s">
        <v>117</v>
      </c>
    </row>
    <row r="676" spans="1:6" hidden="1">
      <c r="A676" s="293">
        <v>70001</v>
      </c>
      <c r="B676" s="296" t="str">
        <f t="shared" ref="B676:B739" si="11">E676&amp;"-"&amp;F676</f>
        <v>CC.GRCR009-green</v>
      </c>
      <c r="C676" s="413">
        <f>_xlfn.XLOOKUP(E676,holds!B:B,holds!Q:Q)</f>
        <v>0</v>
      </c>
      <c r="D676" s="293">
        <v>70001</v>
      </c>
      <c r="E676" s="416" t="s">
        <v>243</v>
      </c>
      <c r="F676" s="295" t="s">
        <v>117</v>
      </c>
    </row>
    <row r="677" spans="1:6" hidden="1">
      <c r="A677" s="293">
        <v>70001</v>
      </c>
      <c r="B677" s="296" t="str">
        <f t="shared" si="11"/>
        <v>CC.GRCR010-green</v>
      </c>
      <c r="C677" s="413">
        <f>_xlfn.XLOOKUP(E677,holds!B:B,holds!Q:Q)</f>
        <v>0</v>
      </c>
      <c r="D677" s="293">
        <v>70001</v>
      </c>
      <c r="E677" s="416" t="s">
        <v>245</v>
      </c>
      <c r="F677" s="295" t="s">
        <v>117</v>
      </c>
    </row>
    <row r="678" spans="1:6" hidden="1">
      <c r="A678" s="293">
        <v>70001</v>
      </c>
      <c r="B678" s="296" t="str">
        <f t="shared" si="11"/>
        <v>CC.GRCR011-green</v>
      </c>
      <c r="C678" s="413">
        <f>_xlfn.XLOOKUP(E678,holds!B:B,holds!Q:Q)</f>
        <v>0</v>
      </c>
      <c r="D678" s="293">
        <v>70001</v>
      </c>
      <c r="E678" s="416" t="s">
        <v>249</v>
      </c>
      <c r="F678" s="295" t="s">
        <v>117</v>
      </c>
    </row>
    <row r="679" spans="1:6" hidden="1">
      <c r="A679" s="293">
        <v>70001</v>
      </c>
      <c r="B679" s="296" t="str">
        <f t="shared" si="11"/>
        <v>CC.GRCR012-green</v>
      </c>
      <c r="C679" s="413">
        <f>_xlfn.XLOOKUP(E679,holds!B:B,holds!Q:Q)</f>
        <v>0</v>
      </c>
      <c r="D679" s="293">
        <v>70001</v>
      </c>
      <c r="E679" s="416" t="s">
        <v>251</v>
      </c>
      <c r="F679" s="295" t="s">
        <v>117</v>
      </c>
    </row>
    <row r="680" spans="1:6" hidden="1">
      <c r="A680" s="293">
        <v>70001</v>
      </c>
      <c r="B680" s="296" t="str">
        <f t="shared" si="11"/>
        <v>CC.GRCR013-green</v>
      </c>
      <c r="C680" s="413">
        <f>_xlfn.XLOOKUP(E680,holds!B:B,holds!Q:Q)</f>
        <v>0</v>
      </c>
      <c r="D680" s="293">
        <v>70001</v>
      </c>
      <c r="E680" s="416" t="s">
        <v>253</v>
      </c>
      <c r="F680" s="295" t="s">
        <v>117</v>
      </c>
    </row>
    <row r="681" spans="1:6" hidden="1">
      <c r="A681" s="293">
        <v>70001</v>
      </c>
      <c r="B681" s="296" t="str">
        <f t="shared" si="11"/>
        <v>CC.GRCR014-green</v>
      </c>
      <c r="C681" s="413">
        <f>_xlfn.XLOOKUP(E681,holds!B:B,holds!Q:Q)</f>
        <v>0</v>
      </c>
      <c r="D681" s="293">
        <v>70001</v>
      </c>
      <c r="E681" s="416" t="s">
        <v>257</v>
      </c>
      <c r="F681" s="295" t="s">
        <v>117</v>
      </c>
    </row>
    <row r="682" spans="1:6" hidden="1">
      <c r="A682" s="293">
        <v>70001</v>
      </c>
      <c r="B682" s="296" t="str">
        <f t="shared" si="11"/>
        <v>CC.GRCR015-green</v>
      </c>
      <c r="C682" s="413">
        <f>_xlfn.XLOOKUP(E682,holds!B:B,holds!Q:Q)</f>
        <v>0</v>
      </c>
      <c r="D682" s="293">
        <v>70001</v>
      </c>
      <c r="E682" s="416" t="s">
        <v>255</v>
      </c>
      <c r="F682" s="295" t="s">
        <v>117</v>
      </c>
    </row>
    <row r="683" spans="1:6" hidden="1">
      <c r="A683" s="293">
        <v>70001</v>
      </c>
      <c r="B683" s="296" t="str">
        <f t="shared" si="11"/>
        <v>CC.GRCR016-green</v>
      </c>
      <c r="C683" s="413">
        <f>_xlfn.XLOOKUP(E683,holds!B:B,holds!Q:Q)</f>
        <v>0</v>
      </c>
      <c r="D683" s="293">
        <v>70001</v>
      </c>
      <c r="E683" s="416" t="s">
        <v>247</v>
      </c>
      <c r="F683" s="295" t="s">
        <v>117</v>
      </c>
    </row>
    <row r="684" spans="1:6" hidden="1">
      <c r="A684" s="293">
        <v>70001</v>
      </c>
      <c r="B684" s="296" t="str">
        <f t="shared" si="11"/>
        <v>CC.GRCR017-green</v>
      </c>
      <c r="C684" s="413">
        <f>_xlfn.XLOOKUP(E684,holds!B:B,holds!Q:Q)</f>
        <v>0</v>
      </c>
      <c r="D684" s="293">
        <v>70001</v>
      </c>
      <c r="E684" s="416" t="s">
        <v>241</v>
      </c>
      <c r="F684" s="295" t="s">
        <v>117</v>
      </c>
    </row>
    <row r="685" spans="1:6" hidden="1">
      <c r="A685" s="293">
        <v>70001</v>
      </c>
      <c r="B685" s="296" t="str">
        <f t="shared" si="11"/>
        <v>CC.GRCR018-green</v>
      </c>
      <c r="C685" s="413">
        <f>_xlfn.XLOOKUP(E685,holds!B:B,holds!Q:Q)</f>
        <v>0</v>
      </c>
      <c r="D685" s="293">
        <v>70001</v>
      </c>
      <c r="E685" s="416" t="s">
        <v>233</v>
      </c>
      <c r="F685" s="295" t="s">
        <v>117</v>
      </c>
    </row>
    <row r="686" spans="1:6" hidden="1">
      <c r="A686" s="293">
        <v>70001</v>
      </c>
      <c r="B686" s="296" t="str">
        <f t="shared" si="11"/>
        <v>CC.GRCR019-green</v>
      </c>
      <c r="C686" s="413">
        <f>_xlfn.XLOOKUP(E686,holds!B:B,holds!Q:Q)</f>
        <v>0</v>
      </c>
      <c r="D686" s="293">
        <v>70001</v>
      </c>
      <c r="E686" s="416" t="s">
        <v>227</v>
      </c>
      <c r="F686" s="295" t="s">
        <v>117</v>
      </c>
    </row>
    <row r="687" spans="1:6" hidden="1">
      <c r="A687" s="293">
        <v>70001</v>
      </c>
      <c r="B687" s="296" t="str">
        <f t="shared" si="11"/>
        <v>CC.GRCR020-green</v>
      </c>
      <c r="C687" s="413">
        <f>_xlfn.XLOOKUP(E687,holds!B:B,holds!Q:Q)</f>
        <v>0</v>
      </c>
      <c r="D687" s="293">
        <v>70001</v>
      </c>
      <c r="E687" s="416" t="s">
        <v>221</v>
      </c>
      <c r="F687" s="295" t="s">
        <v>117</v>
      </c>
    </row>
    <row r="688" spans="1:6" hidden="1">
      <c r="A688" s="293">
        <v>70001</v>
      </c>
      <c r="B688" s="296" t="str">
        <f t="shared" si="11"/>
        <v>CC.GRCR001-grey</v>
      </c>
      <c r="C688" s="413">
        <f>_xlfn.XLOOKUP(E688,holds!B:B,holds!R:R)</f>
        <v>0</v>
      </c>
      <c r="D688" s="293">
        <v>70001</v>
      </c>
      <c r="E688" s="416" t="s">
        <v>219</v>
      </c>
      <c r="F688" s="295" t="s">
        <v>118</v>
      </c>
    </row>
    <row r="689" spans="1:6" hidden="1">
      <c r="A689" s="293">
        <v>70001</v>
      </c>
      <c r="B689" s="296" t="str">
        <f t="shared" si="11"/>
        <v>CC.GRCR002-grey</v>
      </c>
      <c r="C689" s="413">
        <f>_xlfn.XLOOKUP(E689,holds!B:B,holds!R:R)</f>
        <v>0</v>
      </c>
      <c r="D689" s="293">
        <v>70001</v>
      </c>
      <c r="E689" s="416" t="s">
        <v>223</v>
      </c>
      <c r="F689" s="295" t="s">
        <v>118</v>
      </c>
    </row>
    <row r="690" spans="1:6" hidden="1">
      <c r="A690" s="293">
        <v>70001</v>
      </c>
      <c r="B690" s="296" t="str">
        <f t="shared" si="11"/>
        <v>CC.GRCR003-grey</v>
      </c>
      <c r="C690" s="413">
        <f>_xlfn.XLOOKUP(E690,holds!B:B,holds!R:R)</f>
        <v>0</v>
      </c>
      <c r="D690" s="293">
        <v>70001</v>
      </c>
      <c r="E690" s="416" t="s">
        <v>225</v>
      </c>
      <c r="F690" s="295" t="s">
        <v>118</v>
      </c>
    </row>
    <row r="691" spans="1:6" hidden="1">
      <c r="A691" s="293">
        <v>70001</v>
      </c>
      <c r="B691" s="296" t="str">
        <f t="shared" si="11"/>
        <v>CC.GRCR004-grey</v>
      </c>
      <c r="C691" s="413">
        <f>_xlfn.XLOOKUP(E691,holds!B:B,holds!R:R)</f>
        <v>0</v>
      </c>
      <c r="D691" s="293">
        <v>70001</v>
      </c>
      <c r="E691" s="416" t="s">
        <v>229</v>
      </c>
      <c r="F691" s="295" t="s">
        <v>118</v>
      </c>
    </row>
    <row r="692" spans="1:6" hidden="1">
      <c r="A692" s="293">
        <v>70001</v>
      </c>
      <c r="B692" s="296" t="str">
        <f t="shared" si="11"/>
        <v>CC.GRCR005-grey</v>
      </c>
      <c r="C692" s="413">
        <f>_xlfn.XLOOKUP(E692,holds!B:B,holds!R:R)</f>
        <v>0</v>
      </c>
      <c r="D692" s="293">
        <v>70001</v>
      </c>
      <c r="E692" s="416" t="s">
        <v>231</v>
      </c>
      <c r="F692" s="295" t="s">
        <v>118</v>
      </c>
    </row>
    <row r="693" spans="1:6" hidden="1">
      <c r="A693" s="293">
        <v>70001</v>
      </c>
      <c r="B693" s="296" t="str">
        <f t="shared" si="11"/>
        <v>CC.GRCR006-grey</v>
      </c>
      <c r="C693" s="413">
        <f>_xlfn.XLOOKUP(E693,holds!B:B,holds!R:R)</f>
        <v>0</v>
      </c>
      <c r="D693" s="293">
        <v>70001</v>
      </c>
      <c r="E693" s="416" t="s">
        <v>235</v>
      </c>
      <c r="F693" s="295" t="s">
        <v>118</v>
      </c>
    </row>
    <row r="694" spans="1:6" hidden="1">
      <c r="A694" s="293">
        <v>70001</v>
      </c>
      <c r="B694" s="296" t="str">
        <f t="shared" si="11"/>
        <v>CC.GRCR007-grey</v>
      </c>
      <c r="C694" s="413">
        <f>_xlfn.XLOOKUP(E694,holds!B:B,holds!R:R)</f>
        <v>0</v>
      </c>
      <c r="D694" s="293">
        <v>70001</v>
      </c>
      <c r="E694" s="416" t="s">
        <v>237</v>
      </c>
      <c r="F694" s="295" t="s">
        <v>118</v>
      </c>
    </row>
    <row r="695" spans="1:6" hidden="1">
      <c r="A695" s="293">
        <v>70001</v>
      </c>
      <c r="B695" s="296" t="str">
        <f t="shared" si="11"/>
        <v>CC.GRCR008-grey</v>
      </c>
      <c r="C695" s="413">
        <f>_xlfn.XLOOKUP(E695,holds!B:B,holds!R:R)</f>
        <v>0</v>
      </c>
      <c r="D695" s="293">
        <v>70001</v>
      </c>
      <c r="E695" s="416" t="s">
        <v>239</v>
      </c>
      <c r="F695" s="295" t="s">
        <v>118</v>
      </c>
    </row>
    <row r="696" spans="1:6" hidden="1">
      <c r="A696" s="293">
        <v>70001</v>
      </c>
      <c r="B696" s="296" t="str">
        <f t="shared" si="11"/>
        <v>CC.GRCR009-grey</v>
      </c>
      <c r="C696" s="413">
        <f>_xlfn.XLOOKUP(E696,holds!B:B,holds!R:R)</f>
        <v>0</v>
      </c>
      <c r="D696" s="293">
        <v>70001</v>
      </c>
      <c r="E696" s="416" t="s">
        <v>243</v>
      </c>
      <c r="F696" s="295" t="s">
        <v>118</v>
      </c>
    </row>
    <row r="697" spans="1:6" hidden="1">
      <c r="A697" s="293">
        <v>70001</v>
      </c>
      <c r="B697" s="296" t="str">
        <f t="shared" si="11"/>
        <v>CC.GRCR010-grey</v>
      </c>
      <c r="C697" s="413">
        <f>_xlfn.XLOOKUP(E697,holds!B:B,holds!R:R)</f>
        <v>0</v>
      </c>
      <c r="D697" s="293">
        <v>70001</v>
      </c>
      <c r="E697" s="416" t="s">
        <v>245</v>
      </c>
      <c r="F697" s="295" t="s">
        <v>118</v>
      </c>
    </row>
    <row r="698" spans="1:6" hidden="1">
      <c r="A698" s="293">
        <v>70001</v>
      </c>
      <c r="B698" s="296" t="str">
        <f t="shared" si="11"/>
        <v>CC.GRCR011-grey</v>
      </c>
      <c r="C698" s="413">
        <f>_xlfn.XLOOKUP(E698,holds!B:B,holds!R:R)</f>
        <v>0</v>
      </c>
      <c r="D698" s="293">
        <v>70001</v>
      </c>
      <c r="E698" s="416" t="s">
        <v>249</v>
      </c>
      <c r="F698" s="295" t="s">
        <v>118</v>
      </c>
    </row>
    <row r="699" spans="1:6" hidden="1">
      <c r="A699" s="293">
        <v>70001</v>
      </c>
      <c r="B699" s="296" t="str">
        <f t="shared" si="11"/>
        <v>CC.GRCR012-grey</v>
      </c>
      <c r="C699" s="413">
        <f>_xlfn.XLOOKUP(E699,holds!B:B,holds!R:R)</f>
        <v>0</v>
      </c>
      <c r="D699" s="293">
        <v>70001</v>
      </c>
      <c r="E699" s="416" t="s">
        <v>251</v>
      </c>
      <c r="F699" s="295" t="s">
        <v>118</v>
      </c>
    </row>
    <row r="700" spans="1:6" hidden="1">
      <c r="A700" s="293">
        <v>70001</v>
      </c>
      <c r="B700" s="296" t="str">
        <f t="shared" si="11"/>
        <v>CC.GRCR013-grey</v>
      </c>
      <c r="C700" s="413">
        <f>_xlfn.XLOOKUP(E700,holds!B:B,holds!R:R)</f>
        <v>0</v>
      </c>
      <c r="D700" s="293">
        <v>70001</v>
      </c>
      <c r="E700" s="416" t="s">
        <v>253</v>
      </c>
      <c r="F700" s="295" t="s">
        <v>118</v>
      </c>
    </row>
    <row r="701" spans="1:6" hidden="1">
      <c r="A701" s="293">
        <v>70001</v>
      </c>
      <c r="B701" s="296" t="str">
        <f t="shared" si="11"/>
        <v>CC.GRCR014-grey</v>
      </c>
      <c r="C701" s="413">
        <f>_xlfn.XLOOKUP(E701,holds!B:B,holds!R:R)</f>
        <v>0</v>
      </c>
      <c r="D701" s="293">
        <v>70001</v>
      </c>
      <c r="E701" s="416" t="s">
        <v>257</v>
      </c>
      <c r="F701" s="295" t="s">
        <v>118</v>
      </c>
    </row>
    <row r="702" spans="1:6" hidden="1">
      <c r="A702" s="293">
        <v>70001</v>
      </c>
      <c r="B702" s="296" t="str">
        <f t="shared" si="11"/>
        <v>CC.GRCR015-grey</v>
      </c>
      <c r="C702" s="413">
        <f>_xlfn.XLOOKUP(E702,holds!B:B,holds!R:R)</f>
        <v>0</v>
      </c>
      <c r="D702" s="293">
        <v>70001</v>
      </c>
      <c r="E702" s="416" t="s">
        <v>255</v>
      </c>
      <c r="F702" s="295" t="s">
        <v>118</v>
      </c>
    </row>
    <row r="703" spans="1:6" hidden="1">
      <c r="A703" s="293">
        <v>70001</v>
      </c>
      <c r="B703" s="296" t="str">
        <f t="shared" si="11"/>
        <v>CC.GRCR016-grey</v>
      </c>
      <c r="C703" s="413">
        <f>_xlfn.XLOOKUP(E703,holds!B:B,holds!R:R)</f>
        <v>0</v>
      </c>
      <c r="D703" s="293">
        <v>70001</v>
      </c>
      <c r="E703" s="416" t="s">
        <v>247</v>
      </c>
      <c r="F703" s="295" t="s">
        <v>118</v>
      </c>
    </row>
    <row r="704" spans="1:6" hidden="1">
      <c r="A704" s="293">
        <v>70001</v>
      </c>
      <c r="B704" s="296" t="str">
        <f t="shared" si="11"/>
        <v>CC.GRCR017-grey</v>
      </c>
      <c r="C704" s="413">
        <f>_xlfn.XLOOKUP(E704,holds!B:B,holds!R:R)</f>
        <v>0</v>
      </c>
      <c r="D704" s="293">
        <v>70001</v>
      </c>
      <c r="E704" s="416" t="s">
        <v>241</v>
      </c>
      <c r="F704" s="295" t="s">
        <v>118</v>
      </c>
    </row>
    <row r="705" spans="1:6" hidden="1">
      <c r="A705" s="293">
        <v>70001</v>
      </c>
      <c r="B705" s="296" t="str">
        <f t="shared" si="11"/>
        <v>CC.GRCR018-grey</v>
      </c>
      <c r="C705" s="413">
        <f>_xlfn.XLOOKUP(E705,holds!B:B,holds!R:R)</f>
        <v>0</v>
      </c>
      <c r="D705" s="293">
        <v>70001</v>
      </c>
      <c r="E705" s="416" t="s">
        <v>233</v>
      </c>
      <c r="F705" s="295" t="s">
        <v>118</v>
      </c>
    </row>
    <row r="706" spans="1:6" hidden="1">
      <c r="A706" s="293">
        <v>70001</v>
      </c>
      <c r="B706" s="296" t="str">
        <f t="shared" si="11"/>
        <v>CC.GRCR019-grey</v>
      </c>
      <c r="C706" s="413">
        <f>_xlfn.XLOOKUP(E706,holds!B:B,holds!R:R)</f>
        <v>0</v>
      </c>
      <c r="D706" s="293">
        <v>70001</v>
      </c>
      <c r="E706" s="416" t="s">
        <v>227</v>
      </c>
      <c r="F706" s="295" t="s">
        <v>118</v>
      </c>
    </row>
    <row r="707" spans="1:6" hidden="1">
      <c r="A707" s="293">
        <v>70001</v>
      </c>
      <c r="B707" s="296" t="str">
        <f t="shared" si="11"/>
        <v>CC.GRCR020-grey</v>
      </c>
      <c r="C707" s="413">
        <f>_xlfn.XLOOKUP(E707,holds!B:B,holds!R:R)</f>
        <v>0</v>
      </c>
      <c r="D707" s="293">
        <v>70001</v>
      </c>
      <c r="E707" s="416" t="s">
        <v>221</v>
      </c>
      <c r="F707" s="295" t="s">
        <v>118</v>
      </c>
    </row>
    <row r="708" spans="1:6" hidden="1">
      <c r="A708" s="293">
        <v>70001</v>
      </c>
      <c r="B708" s="296" t="str">
        <f t="shared" si="11"/>
        <v>CC.GRCR001-black</v>
      </c>
      <c r="C708" s="413">
        <f>_xlfn.XLOOKUP(E708,holds!B:B,holds!S:S)</f>
        <v>0</v>
      </c>
      <c r="D708" s="293">
        <v>70001</v>
      </c>
      <c r="E708" s="416" t="s">
        <v>219</v>
      </c>
      <c r="F708" s="295" t="s">
        <v>119</v>
      </c>
    </row>
    <row r="709" spans="1:6" hidden="1">
      <c r="A709" s="293">
        <v>70001</v>
      </c>
      <c r="B709" s="296" t="str">
        <f t="shared" si="11"/>
        <v>CC.GRCR002-black</v>
      </c>
      <c r="C709" s="413">
        <f>_xlfn.XLOOKUP(E709,holds!B:B,holds!S:S)</f>
        <v>0</v>
      </c>
      <c r="D709" s="293">
        <v>70001</v>
      </c>
      <c r="E709" s="416" t="s">
        <v>223</v>
      </c>
      <c r="F709" s="295" t="s">
        <v>119</v>
      </c>
    </row>
    <row r="710" spans="1:6" hidden="1">
      <c r="A710" s="293">
        <v>70001</v>
      </c>
      <c r="B710" s="296" t="str">
        <f t="shared" si="11"/>
        <v>CC.GRCR003-black</v>
      </c>
      <c r="C710" s="413">
        <f>_xlfn.XLOOKUP(E710,holds!B:B,holds!S:S)</f>
        <v>0</v>
      </c>
      <c r="D710" s="293">
        <v>70001</v>
      </c>
      <c r="E710" s="416" t="s">
        <v>225</v>
      </c>
      <c r="F710" s="295" t="s">
        <v>119</v>
      </c>
    </row>
    <row r="711" spans="1:6" hidden="1">
      <c r="A711" s="293">
        <v>70001</v>
      </c>
      <c r="B711" s="296" t="str">
        <f t="shared" si="11"/>
        <v>CC.GRCR004-black</v>
      </c>
      <c r="C711" s="413">
        <f>_xlfn.XLOOKUP(E711,holds!B:B,holds!S:S)</f>
        <v>0</v>
      </c>
      <c r="D711" s="293">
        <v>70001</v>
      </c>
      <c r="E711" s="416" t="s">
        <v>229</v>
      </c>
      <c r="F711" s="295" t="s">
        <v>119</v>
      </c>
    </row>
    <row r="712" spans="1:6" hidden="1">
      <c r="A712" s="293">
        <v>70001</v>
      </c>
      <c r="B712" s="296" t="str">
        <f t="shared" si="11"/>
        <v>CC.GRCR005-black</v>
      </c>
      <c r="C712" s="413">
        <f>_xlfn.XLOOKUP(E712,holds!B:B,holds!S:S)</f>
        <v>0</v>
      </c>
      <c r="D712" s="293">
        <v>70001</v>
      </c>
      <c r="E712" s="416" t="s">
        <v>231</v>
      </c>
      <c r="F712" s="295" t="s">
        <v>119</v>
      </c>
    </row>
    <row r="713" spans="1:6" hidden="1">
      <c r="A713" s="293">
        <v>70001</v>
      </c>
      <c r="B713" s="296" t="str">
        <f t="shared" si="11"/>
        <v>CC.GRCR006-black</v>
      </c>
      <c r="C713" s="413">
        <f>_xlfn.XLOOKUP(E713,holds!B:B,holds!S:S)</f>
        <v>0</v>
      </c>
      <c r="D713" s="293">
        <v>70001</v>
      </c>
      <c r="E713" s="416" t="s">
        <v>235</v>
      </c>
      <c r="F713" s="295" t="s">
        <v>119</v>
      </c>
    </row>
    <row r="714" spans="1:6" hidden="1">
      <c r="A714" s="293">
        <v>70001</v>
      </c>
      <c r="B714" s="296" t="str">
        <f t="shared" si="11"/>
        <v>CC.GRCR007-black</v>
      </c>
      <c r="C714" s="413">
        <f>_xlfn.XLOOKUP(E714,holds!B:B,holds!S:S)</f>
        <v>0</v>
      </c>
      <c r="D714" s="293">
        <v>70001</v>
      </c>
      <c r="E714" s="416" t="s">
        <v>237</v>
      </c>
      <c r="F714" s="295" t="s">
        <v>119</v>
      </c>
    </row>
    <row r="715" spans="1:6" hidden="1">
      <c r="A715" s="293">
        <v>70001</v>
      </c>
      <c r="B715" s="296" t="str">
        <f t="shared" si="11"/>
        <v>CC.GRCR008-black</v>
      </c>
      <c r="C715" s="413">
        <f>_xlfn.XLOOKUP(E715,holds!B:B,holds!S:S)</f>
        <v>0</v>
      </c>
      <c r="D715" s="293">
        <v>70001</v>
      </c>
      <c r="E715" s="416" t="s">
        <v>239</v>
      </c>
      <c r="F715" s="295" t="s">
        <v>119</v>
      </c>
    </row>
    <row r="716" spans="1:6" hidden="1">
      <c r="A716" s="293">
        <v>70001</v>
      </c>
      <c r="B716" s="296" t="str">
        <f t="shared" si="11"/>
        <v>CC.GRCR009-black</v>
      </c>
      <c r="C716" s="413">
        <f>_xlfn.XLOOKUP(E716,holds!B:B,holds!S:S)</f>
        <v>0</v>
      </c>
      <c r="D716" s="293">
        <v>70001</v>
      </c>
      <c r="E716" s="416" t="s">
        <v>243</v>
      </c>
      <c r="F716" s="295" t="s">
        <v>119</v>
      </c>
    </row>
    <row r="717" spans="1:6" hidden="1">
      <c r="A717" s="293">
        <v>70001</v>
      </c>
      <c r="B717" s="296" t="str">
        <f t="shared" si="11"/>
        <v>CC.GRCR010-black</v>
      </c>
      <c r="C717" s="413">
        <f>_xlfn.XLOOKUP(E717,holds!B:B,holds!S:S)</f>
        <v>0</v>
      </c>
      <c r="D717" s="293">
        <v>70001</v>
      </c>
      <c r="E717" s="416" t="s">
        <v>245</v>
      </c>
      <c r="F717" s="295" t="s">
        <v>119</v>
      </c>
    </row>
    <row r="718" spans="1:6" hidden="1">
      <c r="A718" s="293">
        <v>70001</v>
      </c>
      <c r="B718" s="296" t="str">
        <f t="shared" si="11"/>
        <v>CC.GRCR011-black</v>
      </c>
      <c r="C718" s="413">
        <f>_xlfn.XLOOKUP(E718,holds!B:B,holds!S:S)</f>
        <v>0</v>
      </c>
      <c r="D718" s="293">
        <v>70001</v>
      </c>
      <c r="E718" s="416" t="s">
        <v>249</v>
      </c>
      <c r="F718" s="295" t="s">
        <v>119</v>
      </c>
    </row>
    <row r="719" spans="1:6" hidden="1">
      <c r="A719" s="293">
        <v>70001</v>
      </c>
      <c r="B719" s="296" t="str">
        <f t="shared" si="11"/>
        <v>CC.GRCR012-black</v>
      </c>
      <c r="C719" s="413">
        <f>_xlfn.XLOOKUP(E719,holds!B:B,holds!S:S)</f>
        <v>0</v>
      </c>
      <c r="D719" s="293">
        <v>70001</v>
      </c>
      <c r="E719" s="416" t="s">
        <v>251</v>
      </c>
      <c r="F719" s="295" t="s">
        <v>119</v>
      </c>
    </row>
    <row r="720" spans="1:6" hidden="1">
      <c r="A720" s="293">
        <v>70001</v>
      </c>
      <c r="B720" s="296" t="str">
        <f t="shared" si="11"/>
        <v>CC.GRCR013-black</v>
      </c>
      <c r="C720" s="413">
        <f>_xlfn.XLOOKUP(E720,holds!B:B,holds!S:S)</f>
        <v>0</v>
      </c>
      <c r="D720" s="293">
        <v>70001</v>
      </c>
      <c r="E720" s="416" t="s">
        <v>253</v>
      </c>
      <c r="F720" s="295" t="s">
        <v>119</v>
      </c>
    </row>
    <row r="721" spans="1:6" hidden="1">
      <c r="A721" s="293">
        <v>70001</v>
      </c>
      <c r="B721" s="296" t="str">
        <f t="shared" si="11"/>
        <v>CC.GRCR014-black</v>
      </c>
      <c r="C721" s="413">
        <f>_xlfn.XLOOKUP(E721,holds!B:B,holds!S:S)</f>
        <v>0</v>
      </c>
      <c r="D721" s="293">
        <v>70001</v>
      </c>
      <c r="E721" s="416" t="s">
        <v>257</v>
      </c>
      <c r="F721" s="295" t="s">
        <v>119</v>
      </c>
    </row>
    <row r="722" spans="1:6" hidden="1">
      <c r="A722" s="293">
        <v>70001</v>
      </c>
      <c r="B722" s="296" t="str">
        <f t="shared" si="11"/>
        <v>CC.GRCR015-black</v>
      </c>
      <c r="C722" s="413">
        <f>_xlfn.XLOOKUP(E722,holds!B:B,holds!S:S)</f>
        <v>0</v>
      </c>
      <c r="D722" s="293">
        <v>70001</v>
      </c>
      <c r="E722" s="416" t="s">
        <v>255</v>
      </c>
      <c r="F722" s="295" t="s">
        <v>119</v>
      </c>
    </row>
    <row r="723" spans="1:6" hidden="1">
      <c r="A723" s="293">
        <v>70001</v>
      </c>
      <c r="B723" s="296" t="str">
        <f t="shared" si="11"/>
        <v>CC.GRCR016-black</v>
      </c>
      <c r="C723" s="413">
        <f>_xlfn.XLOOKUP(E723,holds!B:B,holds!S:S)</f>
        <v>0</v>
      </c>
      <c r="D723" s="293">
        <v>70001</v>
      </c>
      <c r="E723" s="416" t="s">
        <v>247</v>
      </c>
      <c r="F723" s="295" t="s">
        <v>119</v>
      </c>
    </row>
    <row r="724" spans="1:6" hidden="1">
      <c r="A724" s="293">
        <v>70001</v>
      </c>
      <c r="B724" s="296" t="str">
        <f t="shared" si="11"/>
        <v>CC.GRCR017-black</v>
      </c>
      <c r="C724" s="413">
        <f>_xlfn.XLOOKUP(E724,holds!B:B,holds!S:S)</f>
        <v>0</v>
      </c>
      <c r="D724" s="293">
        <v>70001</v>
      </c>
      <c r="E724" s="416" t="s">
        <v>241</v>
      </c>
      <c r="F724" s="295" t="s">
        <v>119</v>
      </c>
    </row>
    <row r="725" spans="1:6" hidden="1">
      <c r="A725" s="293">
        <v>70001</v>
      </c>
      <c r="B725" s="296" t="str">
        <f t="shared" si="11"/>
        <v>CC.GRCR018-black</v>
      </c>
      <c r="C725" s="413">
        <f>_xlfn.XLOOKUP(E725,holds!B:B,holds!S:S)</f>
        <v>0</v>
      </c>
      <c r="D725" s="293">
        <v>70001</v>
      </c>
      <c r="E725" s="416" t="s">
        <v>233</v>
      </c>
      <c r="F725" s="295" t="s">
        <v>119</v>
      </c>
    </row>
    <row r="726" spans="1:6" hidden="1">
      <c r="A726" s="293">
        <v>70001</v>
      </c>
      <c r="B726" s="296" t="str">
        <f t="shared" si="11"/>
        <v>CC.GRCR019-black</v>
      </c>
      <c r="C726" s="413">
        <f>_xlfn.XLOOKUP(E726,holds!B:B,holds!S:S)</f>
        <v>0</v>
      </c>
      <c r="D726" s="293">
        <v>70001</v>
      </c>
      <c r="E726" s="416" t="s">
        <v>227</v>
      </c>
      <c r="F726" s="295" t="s">
        <v>119</v>
      </c>
    </row>
    <row r="727" spans="1:6" hidden="1">
      <c r="A727" s="293">
        <v>70001</v>
      </c>
      <c r="B727" s="296" t="str">
        <f t="shared" si="11"/>
        <v>CC.GRCR020-black</v>
      </c>
      <c r="C727" s="413">
        <f>_xlfn.XLOOKUP(E727,holds!B:B,holds!S:S)</f>
        <v>0</v>
      </c>
      <c r="D727" s="293">
        <v>70001</v>
      </c>
      <c r="E727" s="416" t="s">
        <v>221</v>
      </c>
      <c r="F727" s="295" t="s">
        <v>119</v>
      </c>
    </row>
    <row r="728" spans="1:6" hidden="1">
      <c r="A728" s="293">
        <v>70001</v>
      </c>
      <c r="B728" s="296" t="str">
        <f t="shared" si="11"/>
        <v>CC.GRCR001-white</v>
      </c>
      <c r="C728" s="413">
        <f>_xlfn.XLOOKUP(E728,holds!B:B,holds!T:T)</f>
        <v>0</v>
      </c>
      <c r="D728" s="293">
        <v>70001</v>
      </c>
      <c r="E728" s="416" t="s">
        <v>219</v>
      </c>
      <c r="F728" s="295" t="s">
        <v>120</v>
      </c>
    </row>
    <row r="729" spans="1:6" hidden="1">
      <c r="A729" s="293">
        <v>70001</v>
      </c>
      <c r="B729" s="296" t="str">
        <f t="shared" si="11"/>
        <v>CC.GRCR002-white</v>
      </c>
      <c r="C729" s="413">
        <f>_xlfn.XLOOKUP(E729,holds!B:B,holds!T:T)</f>
        <v>0</v>
      </c>
      <c r="D729" s="293">
        <v>70001</v>
      </c>
      <c r="E729" s="416" t="s">
        <v>223</v>
      </c>
      <c r="F729" s="295" t="s">
        <v>120</v>
      </c>
    </row>
    <row r="730" spans="1:6" hidden="1">
      <c r="A730" s="293">
        <v>70001</v>
      </c>
      <c r="B730" s="296" t="str">
        <f t="shared" si="11"/>
        <v>CC.GRCR003-white</v>
      </c>
      <c r="C730" s="413">
        <f>_xlfn.XLOOKUP(E730,holds!B:B,holds!T:T)</f>
        <v>0</v>
      </c>
      <c r="D730" s="293">
        <v>70001</v>
      </c>
      <c r="E730" s="416" t="s">
        <v>225</v>
      </c>
      <c r="F730" s="295" t="s">
        <v>120</v>
      </c>
    </row>
    <row r="731" spans="1:6" hidden="1">
      <c r="A731" s="293">
        <v>70001</v>
      </c>
      <c r="B731" s="296" t="str">
        <f t="shared" si="11"/>
        <v>CC.GRCR004-white</v>
      </c>
      <c r="C731" s="413">
        <f>_xlfn.XLOOKUP(E731,holds!B:B,holds!T:T)</f>
        <v>0</v>
      </c>
      <c r="D731" s="293">
        <v>70001</v>
      </c>
      <c r="E731" s="416" t="s">
        <v>229</v>
      </c>
      <c r="F731" s="295" t="s">
        <v>120</v>
      </c>
    </row>
    <row r="732" spans="1:6" hidden="1">
      <c r="A732" s="293">
        <v>70001</v>
      </c>
      <c r="B732" s="296" t="str">
        <f t="shared" si="11"/>
        <v>CC.GRCR005-white</v>
      </c>
      <c r="C732" s="413">
        <f>_xlfn.XLOOKUP(E732,holds!B:B,holds!T:T)</f>
        <v>0</v>
      </c>
      <c r="D732" s="293">
        <v>70001</v>
      </c>
      <c r="E732" s="416" t="s">
        <v>231</v>
      </c>
      <c r="F732" s="295" t="s">
        <v>120</v>
      </c>
    </row>
    <row r="733" spans="1:6" hidden="1">
      <c r="A733" s="293">
        <v>70001</v>
      </c>
      <c r="B733" s="296" t="str">
        <f t="shared" si="11"/>
        <v>CC.GRCR006-white</v>
      </c>
      <c r="C733" s="413">
        <f>_xlfn.XLOOKUP(E733,holds!B:B,holds!T:T)</f>
        <v>0</v>
      </c>
      <c r="D733" s="293">
        <v>70001</v>
      </c>
      <c r="E733" s="416" t="s">
        <v>235</v>
      </c>
      <c r="F733" s="295" t="s">
        <v>120</v>
      </c>
    </row>
    <row r="734" spans="1:6" hidden="1">
      <c r="A734" s="293">
        <v>70001</v>
      </c>
      <c r="B734" s="296" t="str">
        <f t="shared" si="11"/>
        <v>CC.GRCR007-white</v>
      </c>
      <c r="C734" s="413">
        <f>_xlfn.XLOOKUP(E734,holds!B:B,holds!T:T)</f>
        <v>0</v>
      </c>
      <c r="D734" s="293">
        <v>70001</v>
      </c>
      <c r="E734" s="416" t="s">
        <v>237</v>
      </c>
      <c r="F734" s="295" t="s">
        <v>120</v>
      </c>
    </row>
    <row r="735" spans="1:6" hidden="1">
      <c r="A735" s="293">
        <v>70001</v>
      </c>
      <c r="B735" s="296" t="str">
        <f t="shared" si="11"/>
        <v>CC.GRCR008-white</v>
      </c>
      <c r="C735" s="413">
        <f>_xlfn.XLOOKUP(E735,holds!B:B,holds!T:T)</f>
        <v>0</v>
      </c>
      <c r="D735" s="293">
        <v>70001</v>
      </c>
      <c r="E735" s="416" t="s">
        <v>239</v>
      </c>
      <c r="F735" s="295" t="s">
        <v>120</v>
      </c>
    </row>
    <row r="736" spans="1:6" hidden="1">
      <c r="A736" s="293">
        <v>70001</v>
      </c>
      <c r="B736" s="296" t="str">
        <f t="shared" si="11"/>
        <v>CC.GRCR009-white</v>
      </c>
      <c r="C736" s="413">
        <f>_xlfn.XLOOKUP(E736,holds!B:B,holds!T:T)</f>
        <v>0</v>
      </c>
      <c r="D736" s="293">
        <v>70001</v>
      </c>
      <c r="E736" s="416" t="s">
        <v>243</v>
      </c>
      <c r="F736" s="295" t="s">
        <v>120</v>
      </c>
    </row>
    <row r="737" spans="1:6" hidden="1">
      <c r="A737" s="293">
        <v>70001</v>
      </c>
      <c r="B737" s="296" t="str">
        <f t="shared" si="11"/>
        <v>CC.GRCR010-white</v>
      </c>
      <c r="C737" s="413">
        <f>_xlfn.XLOOKUP(E737,holds!B:B,holds!T:T)</f>
        <v>0</v>
      </c>
      <c r="D737" s="293">
        <v>70001</v>
      </c>
      <c r="E737" s="416" t="s">
        <v>245</v>
      </c>
      <c r="F737" s="295" t="s">
        <v>120</v>
      </c>
    </row>
    <row r="738" spans="1:6" hidden="1">
      <c r="A738" s="293">
        <v>70001</v>
      </c>
      <c r="B738" s="296" t="str">
        <f t="shared" si="11"/>
        <v>CC.GRCR011-white</v>
      </c>
      <c r="C738" s="413">
        <f>_xlfn.XLOOKUP(E738,holds!B:B,holds!T:T)</f>
        <v>0</v>
      </c>
      <c r="D738" s="293">
        <v>70001</v>
      </c>
      <c r="E738" s="416" t="s">
        <v>249</v>
      </c>
      <c r="F738" s="295" t="s">
        <v>120</v>
      </c>
    </row>
    <row r="739" spans="1:6" hidden="1">
      <c r="A739" s="293">
        <v>70001</v>
      </c>
      <c r="B739" s="296" t="str">
        <f t="shared" si="11"/>
        <v>CC.GRCR012-white</v>
      </c>
      <c r="C739" s="413">
        <f>_xlfn.XLOOKUP(E739,holds!B:B,holds!T:T)</f>
        <v>0</v>
      </c>
      <c r="D739" s="293">
        <v>70001</v>
      </c>
      <c r="E739" s="416" t="s">
        <v>251</v>
      </c>
      <c r="F739" s="295" t="s">
        <v>120</v>
      </c>
    </row>
    <row r="740" spans="1:6" hidden="1">
      <c r="A740" s="293">
        <v>70001</v>
      </c>
      <c r="B740" s="296" t="str">
        <f t="shared" ref="B740:B803" si="12">E740&amp;"-"&amp;F740</f>
        <v>CC.GRCR013-white</v>
      </c>
      <c r="C740" s="413">
        <f>_xlfn.XLOOKUP(E740,holds!B:B,holds!T:T)</f>
        <v>0</v>
      </c>
      <c r="D740" s="293">
        <v>70001</v>
      </c>
      <c r="E740" s="416" t="s">
        <v>253</v>
      </c>
      <c r="F740" s="295" t="s">
        <v>120</v>
      </c>
    </row>
    <row r="741" spans="1:6" hidden="1">
      <c r="A741" s="293">
        <v>70001</v>
      </c>
      <c r="B741" s="296" t="str">
        <f t="shared" si="12"/>
        <v>CC.GRCR014-white</v>
      </c>
      <c r="C741" s="413">
        <f>_xlfn.XLOOKUP(E741,holds!B:B,holds!T:T)</f>
        <v>0</v>
      </c>
      <c r="D741" s="293">
        <v>70001</v>
      </c>
      <c r="E741" s="416" t="s">
        <v>257</v>
      </c>
      <c r="F741" s="295" t="s">
        <v>120</v>
      </c>
    </row>
    <row r="742" spans="1:6" hidden="1">
      <c r="A742" s="293">
        <v>70001</v>
      </c>
      <c r="B742" s="296" t="str">
        <f t="shared" si="12"/>
        <v>CC.GRCR015-white</v>
      </c>
      <c r="C742" s="413">
        <f>_xlfn.XLOOKUP(E742,holds!B:B,holds!T:T)</f>
        <v>0</v>
      </c>
      <c r="D742" s="293">
        <v>70001</v>
      </c>
      <c r="E742" s="416" t="s">
        <v>255</v>
      </c>
      <c r="F742" s="295" t="s">
        <v>120</v>
      </c>
    </row>
    <row r="743" spans="1:6" hidden="1">
      <c r="A743" s="293">
        <v>70001</v>
      </c>
      <c r="B743" s="296" t="str">
        <f t="shared" si="12"/>
        <v>CC.GRCR016-white</v>
      </c>
      <c r="C743" s="413">
        <f>_xlfn.XLOOKUP(E743,holds!B:B,holds!T:T)</f>
        <v>0</v>
      </c>
      <c r="D743" s="293">
        <v>70001</v>
      </c>
      <c r="E743" s="416" t="s">
        <v>247</v>
      </c>
      <c r="F743" s="295" t="s">
        <v>120</v>
      </c>
    </row>
    <row r="744" spans="1:6" hidden="1">
      <c r="A744" s="293">
        <v>70001</v>
      </c>
      <c r="B744" s="296" t="str">
        <f t="shared" si="12"/>
        <v>CC.GRCR017-white</v>
      </c>
      <c r="C744" s="413">
        <f>_xlfn.XLOOKUP(E744,holds!B:B,holds!T:T)</f>
        <v>0</v>
      </c>
      <c r="D744" s="293">
        <v>70001</v>
      </c>
      <c r="E744" s="416" t="s">
        <v>241</v>
      </c>
      <c r="F744" s="295" t="s">
        <v>120</v>
      </c>
    </row>
    <row r="745" spans="1:6" hidden="1">
      <c r="A745" s="293">
        <v>70001</v>
      </c>
      <c r="B745" s="296" t="str">
        <f t="shared" si="12"/>
        <v>CC.GRCR018-white</v>
      </c>
      <c r="C745" s="413">
        <f>_xlfn.XLOOKUP(E745,holds!B:B,holds!T:T)</f>
        <v>0</v>
      </c>
      <c r="D745" s="293">
        <v>70001</v>
      </c>
      <c r="E745" s="416" t="s">
        <v>233</v>
      </c>
      <c r="F745" s="295" t="s">
        <v>120</v>
      </c>
    </row>
    <row r="746" spans="1:6" hidden="1">
      <c r="A746" s="293">
        <v>70001</v>
      </c>
      <c r="B746" s="296" t="str">
        <f t="shared" si="12"/>
        <v>CC.GRCR019-white</v>
      </c>
      <c r="C746" s="413">
        <f>_xlfn.XLOOKUP(E746,holds!B:B,holds!T:T)</f>
        <v>0</v>
      </c>
      <c r="D746" s="293">
        <v>70001</v>
      </c>
      <c r="E746" s="416" t="s">
        <v>227</v>
      </c>
      <c r="F746" s="295" t="s">
        <v>120</v>
      </c>
    </row>
    <row r="747" spans="1:6" hidden="1">
      <c r="A747" s="293">
        <v>70001</v>
      </c>
      <c r="B747" s="296" t="str">
        <f t="shared" si="12"/>
        <v>CC.GRCR020-white</v>
      </c>
      <c r="C747" s="413">
        <f>_xlfn.XLOOKUP(E747,holds!B:B,holds!T:T)</f>
        <v>0</v>
      </c>
      <c r="D747" s="293">
        <v>70001</v>
      </c>
      <c r="E747" s="416" t="s">
        <v>221</v>
      </c>
      <c r="F747" s="295" t="s">
        <v>120</v>
      </c>
    </row>
    <row r="748" spans="1:6" hidden="1">
      <c r="A748" s="293">
        <v>70001</v>
      </c>
      <c r="B748" s="296" t="str">
        <f t="shared" si="12"/>
        <v>CC.GRCR001-fluoyellow</v>
      </c>
      <c r="C748" s="413">
        <f>_xlfn.XLOOKUP(E748,holds!B:B,holds!U:U)</f>
        <v>0</v>
      </c>
      <c r="D748" s="293">
        <v>70001</v>
      </c>
      <c r="E748" s="416" t="s">
        <v>219</v>
      </c>
      <c r="F748" s="295" t="s">
        <v>121</v>
      </c>
    </row>
    <row r="749" spans="1:6" hidden="1">
      <c r="A749" s="293">
        <v>70001</v>
      </c>
      <c r="B749" s="296" t="str">
        <f t="shared" si="12"/>
        <v>CC.GRCR002-fluoyellow</v>
      </c>
      <c r="C749" s="413">
        <f>_xlfn.XLOOKUP(E749,holds!B:B,holds!U:U)</f>
        <v>0</v>
      </c>
      <c r="D749" s="293">
        <v>70001</v>
      </c>
      <c r="E749" s="416" t="s">
        <v>223</v>
      </c>
      <c r="F749" s="295" t="s">
        <v>121</v>
      </c>
    </row>
    <row r="750" spans="1:6" hidden="1">
      <c r="A750" s="293">
        <v>70001</v>
      </c>
      <c r="B750" s="296" t="str">
        <f t="shared" si="12"/>
        <v>CC.GRCR003-fluoyellow</v>
      </c>
      <c r="C750" s="413">
        <f>_xlfn.XLOOKUP(E750,holds!B:B,holds!U:U)</f>
        <v>0</v>
      </c>
      <c r="D750" s="293">
        <v>70001</v>
      </c>
      <c r="E750" s="416" t="s">
        <v>225</v>
      </c>
      <c r="F750" s="295" t="s">
        <v>121</v>
      </c>
    </row>
    <row r="751" spans="1:6" hidden="1">
      <c r="A751" s="293">
        <v>70001</v>
      </c>
      <c r="B751" s="296" t="str">
        <f t="shared" si="12"/>
        <v>CC.GRCR004-fluoyellow</v>
      </c>
      <c r="C751" s="413">
        <f>_xlfn.XLOOKUP(E751,holds!B:B,holds!U:U)</f>
        <v>0</v>
      </c>
      <c r="D751" s="293">
        <v>70001</v>
      </c>
      <c r="E751" s="416" t="s">
        <v>229</v>
      </c>
      <c r="F751" s="295" t="s">
        <v>121</v>
      </c>
    </row>
    <row r="752" spans="1:6" hidden="1">
      <c r="A752" s="293">
        <v>70001</v>
      </c>
      <c r="B752" s="296" t="str">
        <f t="shared" si="12"/>
        <v>CC.GRCR005-fluoyellow</v>
      </c>
      <c r="C752" s="413">
        <f>_xlfn.XLOOKUP(E752,holds!B:B,holds!U:U)</f>
        <v>0</v>
      </c>
      <c r="D752" s="293">
        <v>70001</v>
      </c>
      <c r="E752" s="416" t="s">
        <v>231</v>
      </c>
      <c r="F752" s="295" t="s">
        <v>121</v>
      </c>
    </row>
    <row r="753" spans="1:6" hidden="1">
      <c r="A753" s="293">
        <v>70001</v>
      </c>
      <c r="B753" s="296" t="str">
        <f t="shared" si="12"/>
        <v>CC.GRCR006-fluoyellow</v>
      </c>
      <c r="C753" s="413">
        <f>_xlfn.XLOOKUP(E753,holds!B:B,holds!U:U)</f>
        <v>0</v>
      </c>
      <c r="D753" s="293">
        <v>70001</v>
      </c>
      <c r="E753" s="416" t="s">
        <v>235</v>
      </c>
      <c r="F753" s="295" t="s">
        <v>121</v>
      </c>
    </row>
    <row r="754" spans="1:6" hidden="1">
      <c r="A754" s="293">
        <v>70001</v>
      </c>
      <c r="B754" s="296" t="str">
        <f t="shared" si="12"/>
        <v>CC.GRCR007-fluoyellow</v>
      </c>
      <c r="C754" s="413">
        <f>_xlfn.XLOOKUP(E754,holds!B:B,holds!U:U)</f>
        <v>0</v>
      </c>
      <c r="D754" s="293">
        <v>70001</v>
      </c>
      <c r="E754" s="416" t="s">
        <v>237</v>
      </c>
      <c r="F754" s="295" t="s">
        <v>121</v>
      </c>
    </row>
    <row r="755" spans="1:6" hidden="1">
      <c r="A755" s="293">
        <v>70001</v>
      </c>
      <c r="B755" s="296" t="str">
        <f t="shared" si="12"/>
        <v>CC.GRCR008-fluoyellow</v>
      </c>
      <c r="C755" s="413">
        <f>_xlfn.XLOOKUP(E755,holds!B:B,holds!U:U)</f>
        <v>0</v>
      </c>
      <c r="D755" s="293">
        <v>70001</v>
      </c>
      <c r="E755" s="416" t="s">
        <v>239</v>
      </c>
      <c r="F755" s="295" t="s">
        <v>121</v>
      </c>
    </row>
    <row r="756" spans="1:6" hidden="1">
      <c r="A756" s="293">
        <v>70001</v>
      </c>
      <c r="B756" s="296" t="str">
        <f t="shared" si="12"/>
        <v>CC.GRCR009-fluoyellow</v>
      </c>
      <c r="C756" s="413">
        <f>_xlfn.XLOOKUP(E756,holds!B:B,holds!U:U)</f>
        <v>0</v>
      </c>
      <c r="D756" s="293">
        <v>70001</v>
      </c>
      <c r="E756" s="416" t="s">
        <v>243</v>
      </c>
      <c r="F756" s="295" t="s">
        <v>121</v>
      </c>
    </row>
    <row r="757" spans="1:6" hidden="1">
      <c r="A757" s="293">
        <v>70001</v>
      </c>
      <c r="B757" s="296" t="str">
        <f t="shared" si="12"/>
        <v>CC.GRCR010-fluoyellow</v>
      </c>
      <c r="C757" s="413">
        <f>_xlfn.XLOOKUP(E757,holds!B:B,holds!U:U)</f>
        <v>0</v>
      </c>
      <c r="D757" s="293">
        <v>70001</v>
      </c>
      <c r="E757" s="416" t="s">
        <v>245</v>
      </c>
      <c r="F757" s="295" t="s">
        <v>121</v>
      </c>
    </row>
    <row r="758" spans="1:6" hidden="1">
      <c r="A758" s="293">
        <v>70001</v>
      </c>
      <c r="B758" s="296" t="str">
        <f t="shared" si="12"/>
        <v>CC.GRCR011-fluoyellow</v>
      </c>
      <c r="C758" s="413">
        <f>_xlfn.XLOOKUP(E758,holds!B:B,holds!U:U)</f>
        <v>0</v>
      </c>
      <c r="D758" s="293">
        <v>70001</v>
      </c>
      <c r="E758" s="416" t="s">
        <v>249</v>
      </c>
      <c r="F758" s="295" t="s">
        <v>121</v>
      </c>
    </row>
    <row r="759" spans="1:6" hidden="1">
      <c r="A759" s="293">
        <v>70001</v>
      </c>
      <c r="B759" s="296" t="str">
        <f t="shared" si="12"/>
        <v>CC.GRCR012-fluoyellow</v>
      </c>
      <c r="C759" s="413">
        <f>_xlfn.XLOOKUP(E759,holds!B:B,holds!U:U)</f>
        <v>0</v>
      </c>
      <c r="D759" s="293">
        <v>70001</v>
      </c>
      <c r="E759" s="416" t="s">
        <v>251</v>
      </c>
      <c r="F759" s="295" t="s">
        <v>121</v>
      </c>
    </row>
    <row r="760" spans="1:6" hidden="1">
      <c r="A760" s="293">
        <v>70001</v>
      </c>
      <c r="B760" s="296" t="str">
        <f t="shared" si="12"/>
        <v>CC.GRCR013-fluoyellow</v>
      </c>
      <c r="C760" s="413">
        <f>_xlfn.XLOOKUP(E760,holds!B:B,holds!U:U)</f>
        <v>0</v>
      </c>
      <c r="D760" s="293">
        <v>70001</v>
      </c>
      <c r="E760" s="416" t="s">
        <v>253</v>
      </c>
      <c r="F760" s="295" t="s">
        <v>121</v>
      </c>
    </row>
    <row r="761" spans="1:6" hidden="1">
      <c r="A761" s="293">
        <v>70001</v>
      </c>
      <c r="B761" s="296" t="str">
        <f t="shared" si="12"/>
        <v>CC.GRCR014-fluoyellow</v>
      </c>
      <c r="C761" s="413">
        <f>_xlfn.XLOOKUP(E761,holds!B:B,holds!U:U)</f>
        <v>0</v>
      </c>
      <c r="D761" s="293">
        <v>70001</v>
      </c>
      <c r="E761" s="416" t="s">
        <v>257</v>
      </c>
      <c r="F761" s="295" t="s">
        <v>121</v>
      </c>
    </row>
    <row r="762" spans="1:6" hidden="1">
      <c r="A762" s="293">
        <v>70001</v>
      </c>
      <c r="B762" s="296" t="str">
        <f t="shared" si="12"/>
        <v>CC.GRCR015-fluoyellow</v>
      </c>
      <c r="C762" s="413">
        <f>_xlfn.XLOOKUP(E762,holds!B:B,holds!U:U)</f>
        <v>0</v>
      </c>
      <c r="D762" s="293">
        <v>70001</v>
      </c>
      <c r="E762" s="416" t="s">
        <v>255</v>
      </c>
      <c r="F762" s="295" t="s">
        <v>121</v>
      </c>
    </row>
    <row r="763" spans="1:6" hidden="1">
      <c r="A763" s="293">
        <v>70001</v>
      </c>
      <c r="B763" s="296" t="str">
        <f t="shared" si="12"/>
        <v>CC.GRCR016-fluoyellow</v>
      </c>
      <c r="C763" s="413">
        <f>_xlfn.XLOOKUP(E763,holds!B:B,holds!U:U)</f>
        <v>0</v>
      </c>
      <c r="D763" s="293">
        <v>70001</v>
      </c>
      <c r="E763" s="416" t="s">
        <v>247</v>
      </c>
      <c r="F763" s="295" t="s">
        <v>121</v>
      </c>
    </row>
    <row r="764" spans="1:6" hidden="1">
      <c r="A764" s="293">
        <v>70001</v>
      </c>
      <c r="B764" s="296" t="str">
        <f t="shared" si="12"/>
        <v>CC.GRCR017-fluoyellow</v>
      </c>
      <c r="C764" s="413">
        <f>_xlfn.XLOOKUP(E764,holds!B:B,holds!U:U)</f>
        <v>0</v>
      </c>
      <c r="D764" s="293">
        <v>70001</v>
      </c>
      <c r="E764" s="416" t="s">
        <v>241</v>
      </c>
      <c r="F764" s="295" t="s">
        <v>121</v>
      </c>
    </row>
    <row r="765" spans="1:6" hidden="1">
      <c r="A765" s="293">
        <v>70001</v>
      </c>
      <c r="B765" s="296" t="str">
        <f t="shared" si="12"/>
        <v>CC.GRCR018-fluoyellow</v>
      </c>
      <c r="C765" s="413">
        <f>_xlfn.XLOOKUP(E765,holds!B:B,holds!U:U)</f>
        <v>0</v>
      </c>
      <c r="D765" s="293">
        <v>70001</v>
      </c>
      <c r="E765" s="416" t="s">
        <v>233</v>
      </c>
      <c r="F765" s="295" t="s">
        <v>121</v>
      </c>
    </row>
    <row r="766" spans="1:6" hidden="1">
      <c r="A766" s="293">
        <v>70001</v>
      </c>
      <c r="B766" s="296" t="str">
        <f t="shared" si="12"/>
        <v>CC.GRCR019-fluoyellow</v>
      </c>
      <c r="C766" s="413">
        <f>_xlfn.XLOOKUP(E766,holds!B:B,holds!U:U)</f>
        <v>0</v>
      </c>
      <c r="D766" s="293">
        <v>70001</v>
      </c>
      <c r="E766" s="416" t="s">
        <v>227</v>
      </c>
      <c r="F766" s="295" t="s">
        <v>121</v>
      </c>
    </row>
    <row r="767" spans="1:6" hidden="1">
      <c r="A767" s="293">
        <v>70001</v>
      </c>
      <c r="B767" s="296" t="str">
        <f t="shared" si="12"/>
        <v>CC.GRCR020-fluoyellow</v>
      </c>
      <c r="C767" s="413">
        <f>_xlfn.XLOOKUP(E767,holds!B:B,holds!U:U)</f>
        <v>0</v>
      </c>
      <c r="D767" s="293">
        <v>70001</v>
      </c>
      <c r="E767" s="416" t="s">
        <v>221</v>
      </c>
      <c r="F767" s="295" t="s">
        <v>121</v>
      </c>
    </row>
    <row r="768" spans="1:6" hidden="1">
      <c r="A768" s="293">
        <v>70001</v>
      </c>
      <c r="B768" s="296" t="str">
        <f t="shared" si="12"/>
        <v>CC.GRCR001-fluoorange</v>
      </c>
      <c r="C768" s="413">
        <f>_xlfn.XLOOKUP(E768,holds!B:B,holds!V:V)</f>
        <v>0</v>
      </c>
      <c r="D768" s="293">
        <v>70001</v>
      </c>
      <c r="E768" s="416" t="s">
        <v>219</v>
      </c>
      <c r="F768" s="295" t="s">
        <v>122</v>
      </c>
    </row>
    <row r="769" spans="1:6" hidden="1">
      <c r="A769" s="293">
        <v>70001</v>
      </c>
      <c r="B769" s="296" t="str">
        <f t="shared" si="12"/>
        <v>CC.GRCR002-fluoorange</v>
      </c>
      <c r="C769" s="413">
        <f>_xlfn.XLOOKUP(E769,holds!B:B,holds!V:V)</f>
        <v>0</v>
      </c>
      <c r="D769" s="293">
        <v>70001</v>
      </c>
      <c r="E769" s="416" t="s">
        <v>223</v>
      </c>
      <c r="F769" s="295" t="s">
        <v>122</v>
      </c>
    </row>
    <row r="770" spans="1:6" hidden="1">
      <c r="A770" s="293">
        <v>70001</v>
      </c>
      <c r="B770" s="296" t="str">
        <f t="shared" si="12"/>
        <v>CC.GRCR003-fluoorange</v>
      </c>
      <c r="C770" s="413">
        <f>_xlfn.XLOOKUP(E770,holds!B:B,holds!V:V)</f>
        <v>0</v>
      </c>
      <c r="D770" s="293">
        <v>70001</v>
      </c>
      <c r="E770" s="416" t="s">
        <v>225</v>
      </c>
      <c r="F770" s="295" t="s">
        <v>122</v>
      </c>
    </row>
    <row r="771" spans="1:6" hidden="1">
      <c r="A771" s="293">
        <v>70001</v>
      </c>
      <c r="B771" s="296" t="str">
        <f t="shared" si="12"/>
        <v>CC.GRCR004-fluoorange</v>
      </c>
      <c r="C771" s="413">
        <f>_xlfn.XLOOKUP(E771,holds!B:B,holds!V:V)</f>
        <v>0</v>
      </c>
      <c r="D771" s="293">
        <v>70001</v>
      </c>
      <c r="E771" s="416" t="s">
        <v>229</v>
      </c>
      <c r="F771" s="295" t="s">
        <v>122</v>
      </c>
    </row>
    <row r="772" spans="1:6" hidden="1">
      <c r="A772" s="293">
        <v>70001</v>
      </c>
      <c r="B772" s="296" t="str">
        <f t="shared" si="12"/>
        <v>CC.GRCR005-fluoorange</v>
      </c>
      <c r="C772" s="413">
        <f>_xlfn.XLOOKUP(E772,holds!B:B,holds!V:V)</f>
        <v>0</v>
      </c>
      <c r="D772" s="293">
        <v>70001</v>
      </c>
      <c r="E772" s="416" t="s">
        <v>231</v>
      </c>
      <c r="F772" s="295" t="s">
        <v>122</v>
      </c>
    </row>
    <row r="773" spans="1:6" hidden="1">
      <c r="A773" s="293">
        <v>70001</v>
      </c>
      <c r="B773" s="296" t="str">
        <f t="shared" si="12"/>
        <v>CC.GRCR006-fluoorange</v>
      </c>
      <c r="C773" s="413">
        <f>_xlfn.XLOOKUP(E773,holds!B:B,holds!V:V)</f>
        <v>0</v>
      </c>
      <c r="D773" s="293">
        <v>70001</v>
      </c>
      <c r="E773" s="416" t="s">
        <v>235</v>
      </c>
      <c r="F773" s="295" t="s">
        <v>122</v>
      </c>
    </row>
    <row r="774" spans="1:6" hidden="1">
      <c r="A774" s="293">
        <v>70001</v>
      </c>
      <c r="B774" s="296" t="str">
        <f t="shared" si="12"/>
        <v>CC.GRCR007-fluoorange</v>
      </c>
      <c r="C774" s="413">
        <f>_xlfn.XLOOKUP(E774,holds!B:B,holds!V:V)</f>
        <v>0</v>
      </c>
      <c r="D774" s="293">
        <v>70001</v>
      </c>
      <c r="E774" s="416" t="s">
        <v>237</v>
      </c>
      <c r="F774" s="295" t="s">
        <v>122</v>
      </c>
    </row>
    <row r="775" spans="1:6" hidden="1">
      <c r="A775" s="293">
        <v>70001</v>
      </c>
      <c r="B775" s="296" t="str">
        <f t="shared" si="12"/>
        <v>CC.GRCR008-fluoorange</v>
      </c>
      <c r="C775" s="413">
        <f>_xlfn.XLOOKUP(E775,holds!B:B,holds!V:V)</f>
        <v>0</v>
      </c>
      <c r="D775" s="293">
        <v>70001</v>
      </c>
      <c r="E775" s="416" t="s">
        <v>239</v>
      </c>
      <c r="F775" s="295" t="s">
        <v>122</v>
      </c>
    </row>
    <row r="776" spans="1:6" hidden="1">
      <c r="A776" s="293">
        <v>70001</v>
      </c>
      <c r="B776" s="296" t="str">
        <f t="shared" si="12"/>
        <v>CC.GRCR009-fluoorange</v>
      </c>
      <c r="C776" s="413">
        <f>_xlfn.XLOOKUP(E776,holds!B:B,holds!V:V)</f>
        <v>0</v>
      </c>
      <c r="D776" s="293">
        <v>70001</v>
      </c>
      <c r="E776" s="416" t="s">
        <v>243</v>
      </c>
      <c r="F776" s="295" t="s">
        <v>122</v>
      </c>
    </row>
    <row r="777" spans="1:6" hidden="1">
      <c r="A777" s="293">
        <v>70001</v>
      </c>
      <c r="B777" s="296" t="str">
        <f t="shared" si="12"/>
        <v>CC.GRCR010-fluoorange</v>
      </c>
      <c r="C777" s="413">
        <f>_xlfn.XLOOKUP(E777,holds!B:B,holds!V:V)</f>
        <v>0</v>
      </c>
      <c r="D777" s="293">
        <v>70001</v>
      </c>
      <c r="E777" s="416" t="s">
        <v>245</v>
      </c>
      <c r="F777" s="295" t="s">
        <v>122</v>
      </c>
    </row>
    <row r="778" spans="1:6" hidden="1">
      <c r="A778" s="293">
        <v>70001</v>
      </c>
      <c r="B778" s="296" t="str">
        <f t="shared" si="12"/>
        <v>CC.GRCR011-fluoorange</v>
      </c>
      <c r="C778" s="413">
        <f>_xlfn.XLOOKUP(E778,holds!B:B,holds!V:V)</f>
        <v>0</v>
      </c>
      <c r="D778" s="293">
        <v>70001</v>
      </c>
      <c r="E778" s="416" t="s">
        <v>249</v>
      </c>
      <c r="F778" s="295" t="s">
        <v>122</v>
      </c>
    </row>
    <row r="779" spans="1:6" hidden="1">
      <c r="A779" s="293">
        <v>70001</v>
      </c>
      <c r="B779" s="296" t="str">
        <f t="shared" si="12"/>
        <v>CC.GRCR012-fluoorange</v>
      </c>
      <c r="C779" s="413">
        <f>_xlfn.XLOOKUP(E779,holds!B:B,holds!V:V)</f>
        <v>0</v>
      </c>
      <c r="D779" s="293">
        <v>70001</v>
      </c>
      <c r="E779" s="416" t="s">
        <v>251</v>
      </c>
      <c r="F779" s="295" t="s">
        <v>122</v>
      </c>
    </row>
    <row r="780" spans="1:6" hidden="1">
      <c r="A780" s="293">
        <v>70001</v>
      </c>
      <c r="B780" s="296" t="str">
        <f t="shared" si="12"/>
        <v>CC.GRCR013-fluoorange</v>
      </c>
      <c r="C780" s="413">
        <f>_xlfn.XLOOKUP(E780,holds!B:B,holds!V:V)</f>
        <v>0</v>
      </c>
      <c r="D780" s="293">
        <v>70001</v>
      </c>
      <c r="E780" s="416" t="s">
        <v>253</v>
      </c>
      <c r="F780" s="295" t="s">
        <v>122</v>
      </c>
    </row>
    <row r="781" spans="1:6" hidden="1">
      <c r="A781" s="293">
        <v>70001</v>
      </c>
      <c r="B781" s="296" t="str">
        <f t="shared" si="12"/>
        <v>CC.GRCR014-fluoorange</v>
      </c>
      <c r="C781" s="413">
        <f>_xlfn.XLOOKUP(E781,holds!B:B,holds!V:V)</f>
        <v>0</v>
      </c>
      <c r="D781" s="293">
        <v>70001</v>
      </c>
      <c r="E781" s="416" t="s">
        <v>257</v>
      </c>
      <c r="F781" s="295" t="s">
        <v>122</v>
      </c>
    </row>
    <row r="782" spans="1:6" hidden="1">
      <c r="A782" s="293">
        <v>70001</v>
      </c>
      <c r="B782" s="296" t="str">
        <f t="shared" si="12"/>
        <v>CC.GRCR015-fluoorange</v>
      </c>
      <c r="C782" s="413">
        <f>_xlfn.XLOOKUP(E782,holds!B:B,holds!V:V)</f>
        <v>0</v>
      </c>
      <c r="D782" s="293">
        <v>70001</v>
      </c>
      <c r="E782" s="416" t="s">
        <v>255</v>
      </c>
      <c r="F782" s="295" t="s">
        <v>122</v>
      </c>
    </row>
    <row r="783" spans="1:6" hidden="1">
      <c r="A783" s="293">
        <v>70001</v>
      </c>
      <c r="B783" s="296" t="str">
        <f t="shared" si="12"/>
        <v>CC.GRCR016-fluoorange</v>
      </c>
      <c r="C783" s="413">
        <f>_xlfn.XLOOKUP(E783,holds!B:B,holds!V:V)</f>
        <v>0</v>
      </c>
      <c r="D783" s="293">
        <v>70001</v>
      </c>
      <c r="E783" s="416" t="s">
        <v>247</v>
      </c>
      <c r="F783" s="295" t="s">
        <v>122</v>
      </c>
    </row>
    <row r="784" spans="1:6" hidden="1">
      <c r="A784" s="293">
        <v>70001</v>
      </c>
      <c r="B784" s="296" t="str">
        <f t="shared" si="12"/>
        <v>CC.GRCR017-fluoorange</v>
      </c>
      <c r="C784" s="413">
        <f>_xlfn.XLOOKUP(E784,holds!B:B,holds!V:V)</f>
        <v>0</v>
      </c>
      <c r="D784" s="293">
        <v>70001</v>
      </c>
      <c r="E784" s="416" t="s">
        <v>241</v>
      </c>
      <c r="F784" s="295" t="s">
        <v>122</v>
      </c>
    </row>
    <row r="785" spans="1:6" hidden="1">
      <c r="A785" s="293">
        <v>70001</v>
      </c>
      <c r="B785" s="296" t="str">
        <f t="shared" si="12"/>
        <v>CC.GRCR018-fluoorange</v>
      </c>
      <c r="C785" s="413">
        <f>_xlfn.XLOOKUP(E785,holds!B:B,holds!V:V)</f>
        <v>0</v>
      </c>
      <c r="D785" s="293">
        <v>70001</v>
      </c>
      <c r="E785" s="416" t="s">
        <v>233</v>
      </c>
      <c r="F785" s="295" t="s">
        <v>122</v>
      </c>
    </row>
    <row r="786" spans="1:6" hidden="1">
      <c r="A786" s="293">
        <v>70001</v>
      </c>
      <c r="B786" s="296" t="str">
        <f t="shared" si="12"/>
        <v>CC.GRCR019-fluoorange</v>
      </c>
      <c r="C786" s="413">
        <f>_xlfn.XLOOKUP(E786,holds!B:B,holds!V:V)</f>
        <v>0</v>
      </c>
      <c r="D786" s="293">
        <v>70001</v>
      </c>
      <c r="E786" s="416" t="s">
        <v>227</v>
      </c>
      <c r="F786" s="295" t="s">
        <v>122</v>
      </c>
    </row>
    <row r="787" spans="1:6" hidden="1">
      <c r="A787" s="293">
        <v>70001</v>
      </c>
      <c r="B787" s="296" t="str">
        <f t="shared" si="12"/>
        <v>CC.GRCR020-fluoorange</v>
      </c>
      <c r="C787" s="413">
        <f>_xlfn.XLOOKUP(E787,holds!B:B,holds!V:V)</f>
        <v>0</v>
      </c>
      <c r="D787" s="293">
        <v>70001</v>
      </c>
      <c r="E787" s="416" t="s">
        <v>221</v>
      </c>
      <c r="F787" s="295" t="s">
        <v>122</v>
      </c>
    </row>
    <row r="788" spans="1:6" hidden="1">
      <c r="A788" s="293">
        <v>70001</v>
      </c>
      <c r="B788" s="296" t="str">
        <f t="shared" si="12"/>
        <v>CC.GRCR001-fluopink</v>
      </c>
      <c r="C788" s="413">
        <f>_xlfn.XLOOKUP(E788,holds!B:B,holds!W:W)</f>
        <v>0</v>
      </c>
      <c r="D788" s="293">
        <v>70001</v>
      </c>
      <c r="E788" s="416" t="s">
        <v>219</v>
      </c>
      <c r="F788" s="295" t="s">
        <v>123</v>
      </c>
    </row>
    <row r="789" spans="1:6" hidden="1">
      <c r="A789" s="293">
        <v>70001</v>
      </c>
      <c r="B789" s="296" t="str">
        <f t="shared" si="12"/>
        <v>CC.GRCR002-fluopink</v>
      </c>
      <c r="C789" s="413">
        <f>_xlfn.XLOOKUP(E789,holds!B:B,holds!W:W)</f>
        <v>0</v>
      </c>
      <c r="D789" s="293">
        <v>70001</v>
      </c>
      <c r="E789" s="416" t="s">
        <v>223</v>
      </c>
      <c r="F789" s="295" t="s">
        <v>123</v>
      </c>
    </row>
    <row r="790" spans="1:6" hidden="1">
      <c r="A790" s="293">
        <v>70001</v>
      </c>
      <c r="B790" s="296" t="str">
        <f t="shared" si="12"/>
        <v>CC.GRCR003-fluopink</v>
      </c>
      <c r="C790" s="413">
        <f>_xlfn.XLOOKUP(E790,holds!B:B,holds!W:W)</f>
        <v>0</v>
      </c>
      <c r="D790" s="293">
        <v>70001</v>
      </c>
      <c r="E790" s="416" t="s">
        <v>225</v>
      </c>
      <c r="F790" s="295" t="s">
        <v>123</v>
      </c>
    </row>
    <row r="791" spans="1:6" hidden="1">
      <c r="A791" s="293">
        <v>70001</v>
      </c>
      <c r="B791" s="296" t="str">
        <f t="shared" si="12"/>
        <v>CC.GRCR004-fluopink</v>
      </c>
      <c r="C791" s="413">
        <f>_xlfn.XLOOKUP(E791,holds!B:B,holds!W:W)</f>
        <v>0</v>
      </c>
      <c r="D791" s="293">
        <v>70001</v>
      </c>
      <c r="E791" s="416" t="s">
        <v>229</v>
      </c>
      <c r="F791" s="295" t="s">
        <v>123</v>
      </c>
    </row>
    <row r="792" spans="1:6" hidden="1">
      <c r="A792" s="293">
        <v>70001</v>
      </c>
      <c r="B792" s="296" t="str">
        <f t="shared" si="12"/>
        <v>CC.GRCR005-fluopink</v>
      </c>
      <c r="C792" s="413">
        <f>_xlfn.XLOOKUP(E792,holds!B:B,holds!W:W)</f>
        <v>0</v>
      </c>
      <c r="D792" s="293">
        <v>70001</v>
      </c>
      <c r="E792" s="416" t="s">
        <v>231</v>
      </c>
      <c r="F792" s="295" t="s">
        <v>123</v>
      </c>
    </row>
    <row r="793" spans="1:6" hidden="1">
      <c r="A793" s="293">
        <v>70001</v>
      </c>
      <c r="B793" s="296" t="str">
        <f t="shared" si="12"/>
        <v>CC.GRCR006-fluopink</v>
      </c>
      <c r="C793" s="413">
        <f>_xlfn.XLOOKUP(E793,holds!B:B,holds!W:W)</f>
        <v>0</v>
      </c>
      <c r="D793" s="293">
        <v>70001</v>
      </c>
      <c r="E793" s="416" t="s">
        <v>235</v>
      </c>
      <c r="F793" s="295" t="s">
        <v>123</v>
      </c>
    </row>
    <row r="794" spans="1:6" hidden="1">
      <c r="A794" s="293">
        <v>70001</v>
      </c>
      <c r="B794" s="296" t="str">
        <f t="shared" si="12"/>
        <v>CC.GRCR007-fluopink</v>
      </c>
      <c r="C794" s="413">
        <f>_xlfn.XLOOKUP(E794,holds!B:B,holds!W:W)</f>
        <v>0</v>
      </c>
      <c r="D794" s="293">
        <v>70001</v>
      </c>
      <c r="E794" s="416" t="s">
        <v>237</v>
      </c>
      <c r="F794" s="295" t="s">
        <v>123</v>
      </c>
    </row>
    <row r="795" spans="1:6" hidden="1">
      <c r="A795" s="293">
        <v>70001</v>
      </c>
      <c r="B795" s="296" t="str">
        <f t="shared" si="12"/>
        <v>CC.GRCR008-fluopink</v>
      </c>
      <c r="C795" s="413">
        <f>_xlfn.XLOOKUP(E795,holds!B:B,holds!W:W)</f>
        <v>0</v>
      </c>
      <c r="D795" s="293">
        <v>70001</v>
      </c>
      <c r="E795" s="416" t="s">
        <v>239</v>
      </c>
      <c r="F795" s="295" t="s">
        <v>123</v>
      </c>
    </row>
    <row r="796" spans="1:6" hidden="1">
      <c r="A796" s="293">
        <v>70001</v>
      </c>
      <c r="B796" s="296" t="str">
        <f t="shared" si="12"/>
        <v>CC.GRCR009-fluopink</v>
      </c>
      <c r="C796" s="413">
        <f>_xlfn.XLOOKUP(E796,holds!B:B,holds!W:W)</f>
        <v>0</v>
      </c>
      <c r="D796" s="293">
        <v>70001</v>
      </c>
      <c r="E796" s="416" t="s">
        <v>243</v>
      </c>
      <c r="F796" s="295" t="s">
        <v>123</v>
      </c>
    </row>
    <row r="797" spans="1:6" hidden="1">
      <c r="A797" s="293">
        <v>70001</v>
      </c>
      <c r="B797" s="296" t="str">
        <f t="shared" si="12"/>
        <v>CC.GRCR010-fluopink</v>
      </c>
      <c r="C797" s="413">
        <f>_xlfn.XLOOKUP(E797,holds!B:B,holds!W:W)</f>
        <v>0</v>
      </c>
      <c r="D797" s="293">
        <v>70001</v>
      </c>
      <c r="E797" s="416" t="s">
        <v>245</v>
      </c>
      <c r="F797" s="295" t="s">
        <v>123</v>
      </c>
    </row>
    <row r="798" spans="1:6" hidden="1">
      <c r="A798" s="293">
        <v>70001</v>
      </c>
      <c r="B798" s="296" t="str">
        <f t="shared" si="12"/>
        <v>CC.GRCR011-fluopink</v>
      </c>
      <c r="C798" s="413">
        <f>_xlfn.XLOOKUP(E798,holds!B:B,holds!W:W)</f>
        <v>0</v>
      </c>
      <c r="D798" s="293">
        <v>70001</v>
      </c>
      <c r="E798" s="416" t="s">
        <v>249</v>
      </c>
      <c r="F798" s="295" t="s">
        <v>123</v>
      </c>
    </row>
    <row r="799" spans="1:6" hidden="1">
      <c r="A799" s="293">
        <v>70001</v>
      </c>
      <c r="B799" s="296" t="str">
        <f t="shared" si="12"/>
        <v>CC.GRCR012-fluopink</v>
      </c>
      <c r="C799" s="413">
        <f>_xlfn.XLOOKUP(E799,holds!B:B,holds!W:W)</f>
        <v>0</v>
      </c>
      <c r="D799" s="293">
        <v>70001</v>
      </c>
      <c r="E799" s="416" t="s">
        <v>251</v>
      </c>
      <c r="F799" s="295" t="s">
        <v>123</v>
      </c>
    </row>
    <row r="800" spans="1:6" hidden="1">
      <c r="A800" s="293">
        <v>70001</v>
      </c>
      <c r="B800" s="296" t="str">
        <f t="shared" si="12"/>
        <v>CC.GRCR013-fluopink</v>
      </c>
      <c r="C800" s="413">
        <f>_xlfn.XLOOKUP(E800,holds!B:B,holds!W:W)</f>
        <v>0</v>
      </c>
      <c r="D800" s="293">
        <v>70001</v>
      </c>
      <c r="E800" s="416" t="s">
        <v>253</v>
      </c>
      <c r="F800" s="295" t="s">
        <v>123</v>
      </c>
    </row>
    <row r="801" spans="1:6" hidden="1">
      <c r="A801" s="293">
        <v>70001</v>
      </c>
      <c r="B801" s="296" t="str">
        <f t="shared" si="12"/>
        <v>CC.GRCR014-fluopink</v>
      </c>
      <c r="C801" s="413">
        <f>_xlfn.XLOOKUP(E801,holds!B:B,holds!W:W)</f>
        <v>0</v>
      </c>
      <c r="D801" s="293">
        <v>70001</v>
      </c>
      <c r="E801" s="416" t="s">
        <v>257</v>
      </c>
      <c r="F801" s="295" t="s">
        <v>123</v>
      </c>
    </row>
    <row r="802" spans="1:6" hidden="1">
      <c r="A802" s="293">
        <v>70001</v>
      </c>
      <c r="B802" s="296" t="str">
        <f t="shared" si="12"/>
        <v>CC.GRCR015-fluopink</v>
      </c>
      <c r="C802" s="413">
        <f>_xlfn.XLOOKUP(E802,holds!B:B,holds!W:W)</f>
        <v>0</v>
      </c>
      <c r="D802" s="293">
        <v>70001</v>
      </c>
      <c r="E802" s="416" t="s">
        <v>255</v>
      </c>
      <c r="F802" s="295" t="s">
        <v>123</v>
      </c>
    </row>
    <row r="803" spans="1:6" hidden="1">
      <c r="A803" s="293">
        <v>70001</v>
      </c>
      <c r="B803" s="296" t="str">
        <f t="shared" si="12"/>
        <v>CC.GRCR016-fluopink</v>
      </c>
      <c r="C803" s="413">
        <f>_xlfn.XLOOKUP(E803,holds!B:B,holds!W:W)</f>
        <v>0</v>
      </c>
      <c r="D803" s="293">
        <v>70001</v>
      </c>
      <c r="E803" s="416" t="s">
        <v>247</v>
      </c>
      <c r="F803" s="295" t="s">
        <v>123</v>
      </c>
    </row>
    <row r="804" spans="1:6" hidden="1">
      <c r="A804" s="293">
        <v>70001</v>
      </c>
      <c r="B804" s="296" t="str">
        <f t="shared" ref="B804:B827" si="13">E804&amp;"-"&amp;F804</f>
        <v>CC.GRCR017-fluopink</v>
      </c>
      <c r="C804" s="413">
        <f>_xlfn.XLOOKUP(E804,holds!B:B,holds!W:W)</f>
        <v>0</v>
      </c>
      <c r="D804" s="293">
        <v>70001</v>
      </c>
      <c r="E804" s="416" t="s">
        <v>241</v>
      </c>
      <c r="F804" s="295" t="s">
        <v>123</v>
      </c>
    </row>
    <row r="805" spans="1:6" hidden="1">
      <c r="A805" s="293">
        <v>70001</v>
      </c>
      <c r="B805" s="296" t="str">
        <f t="shared" si="13"/>
        <v>CC.GRCR018-fluopink</v>
      </c>
      <c r="C805" s="413">
        <f>_xlfn.XLOOKUP(E805,holds!B:B,holds!W:W)</f>
        <v>0</v>
      </c>
      <c r="D805" s="293">
        <v>70001</v>
      </c>
      <c r="E805" s="416" t="s">
        <v>233</v>
      </c>
      <c r="F805" s="295" t="s">
        <v>123</v>
      </c>
    </row>
    <row r="806" spans="1:6" hidden="1">
      <c r="A806" s="293">
        <v>70001</v>
      </c>
      <c r="B806" s="296" t="str">
        <f t="shared" si="13"/>
        <v>CC.GRCR019-fluopink</v>
      </c>
      <c r="C806" s="413">
        <f>_xlfn.XLOOKUP(E806,holds!B:B,holds!W:W)</f>
        <v>0</v>
      </c>
      <c r="D806" s="293">
        <v>70001</v>
      </c>
      <c r="E806" s="416" t="s">
        <v>227</v>
      </c>
      <c r="F806" s="295" t="s">
        <v>123</v>
      </c>
    </row>
    <row r="807" spans="1:6" hidden="1">
      <c r="A807" s="293">
        <v>70001</v>
      </c>
      <c r="B807" s="296" t="str">
        <f t="shared" si="13"/>
        <v>CC.GRCR020-fluopink</v>
      </c>
      <c r="C807" s="413">
        <f>_xlfn.XLOOKUP(E807,holds!B:B,holds!W:W)</f>
        <v>0</v>
      </c>
      <c r="D807" s="293">
        <v>70001</v>
      </c>
      <c r="E807" s="416" t="s">
        <v>221</v>
      </c>
      <c r="F807" s="295" t="s">
        <v>123</v>
      </c>
    </row>
    <row r="808" spans="1:6" hidden="1">
      <c r="A808" s="293">
        <v>70001</v>
      </c>
      <c r="B808" s="296" t="str">
        <f t="shared" si="13"/>
        <v>CC.GRCR001-fluogreen</v>
      </c>
      <c r="C808" s="413">
        <f>_xlfn.XLOOKUP(E808,holds!B:B,holds!X:X)</f>
        <v>0</v>
      </c>
      <c r="D808" s="293">
        <v>70001</v>
      </c>
      <c r="E808" s="416" t="s">
        <v>219</v>
      </c>
      <c r="F808" s="295" t="s">
        <v>124</v>
      </c>
    </row>
    <row r="809" spans="1:6" hidden="1">
      <c r="A809" s="293">
        <v>70001</v>
      </c>
      <c r="B809" s="296" t="str">
        <f t="shared" si="13"/>
        <v>CC.GRCR002-fluogreen</v>
      </c>
      <c r="C809" s="413">
        <f>_xlfn.XLOOKUP(E809,holds!B:B,holds!X:X)</f>
        <v>0</v>
      </c>
      <c r="D809" s="293">
        <v>70001</v>
      </c>
      <c r="E809" s="416" t="s">
        <v>223</v>
      </c>
      <c r="F809" s="295" t="s">
        <v>124</v>
      </c>
    </row>
    <row r="810" spans="1:6" hidden="1">
      <c r="A810" s="293">
        <v>70001</v>
      </c>
      <c r="B810" s="296" t="str">
        <f t="shared" si="13"/>
        <v>CC.GRCR003-fluogreen</v>
      </c>
      <c r="C810" s="413">
        <f>_xlfn.XLOOKUP(E810,holds!B:B,holds!X:X)</f>
        <v>0</v>
      </c>
      <c r="D810" s="293">
        <v>70001</v>
      </c>
      <c r="E810" s="416" t="s">
        <v>225</v>
      </c>
      <c r="F810" s="295" t="s">
        <v>124</v>
      </c>
    </row>
    <row r="811" spans="1:6" hidden="1">
      <c r="A811" s="293">
        <v>70001</v>
      </c>
      <c r="B811" s="296" t="str">
        <f t="shared" si="13"/>
        <v>CC.GRCR004-fluogreen</v>
      </c>
      <c r="C811" s="413">
        <f>_xlfn.XLOOKUP(E811,holds!B:B,holds!X:X)</f>
        <v>0</v>
      </c>
      <c r="D811" s="293">
        <v>70001</v>
      </c>
      <c r="E811" s="416" t="s">
        <v>229</v>
      </c>
      <c r="F811" s="295" t="s">
        <v>124</v>
      </c>
    </row>
    <row r="812" spans="1:6" hidden="1">
      <c r="A812" s="293">
        <v>70001</v>
      </c>
      <c r="B812" s="296" t="str">
        <f t="shared" si="13"/>
        <v>CC.GRCR005-fluogreen</v>
      </c>
      <c r="C812" s="413">
        <f>_xlfn.XLOOKUP(E812,holds!B:B,holds!X:X)</f>
        <v>0</v>
      </c>
      <c r="D812" s="293">
        <v>70001</v>
      </c>
      <c r="E812" s="416" t="s">
        <v>231</v>
      </c>
      <c r="F812" s="295" t="s">
        <v>124</v>
      </c>
    </row>
    <row r="813" spans="1:6" hidden="1">
      <c r="A813" s="293">
        <v>70001</v>
      </c>
      <c r="B813" s="296" t="str">
        <f t="shared" si="13"/>
        <v>CC.GRCR006-fluogreen</v>
      </c>
      <c r="C813" s="413">
        <f>_xlfn.XLOOKUP(E813,holds!B:B,holds!X:X)</f>
        <v>0</v>
      </c>
      <c r="D813" s="293">
        <v>70001</v>
      </c>
      <c r="E813" s="416" t="s">
        <v>235</v>
      </c>
      <c r="F813" s="295" t="s">
        <v>124</v>
      </c>
    </row>
    <row r="814" spans="1:6" hidden="1">
      <c r="A814" s="293">
        <v>70001</v>
      </c>
      <c r="B814" s="296" t="str">
        <f t="shared" si="13"/>
        <v>CC.GRCR007-fluogreen</v>
      </c>
      <c r="C814" s="413">
        <f>_xlfn.XLOOKUP(E814,holds!B:B,holds!X:X)</f>
        <v>0</v>
      </c>
      <c r="D814" s="293">
        <v>70001</v>
      </c>
      <c r="E814" s="416" t="s">
        <v>237</v>
      </c>
      <c r="F814" s="295" t="s">
        <v>124</v>
      </c>
    </row>
    <row r="815" spans="1:6" hidden="1">
      <c r="A815" s="293">
        <v>70001</v>
      </c>
      <c r="B815" s="296" t="str">
        <f t="shared" si="13"/>
        <v>CC.GRCR008-fluogreen</v>
      </c>
      <c r="C815" s="413">
        <f>_xlfn.XLOOKUP(E815,holds!B:B,holds!X:X)</f>
        <v>0</v>
      </c>
      <c r="D815" s="293">
        <v>70001</v>
      </c>
      <c r="E815" s="416" t="s">
        <v>239</v>
      </c>
      <c r="F815" s="295" t="s">
        <v>124</v>
      </c>
    </row>
    <row r="816" spans="1:6" hidden="1">
      <c r="A816" s="293">
        <v>70001</v>
      </c>
      <c r="B816" s="296" t="str">
        <f t="shared" si="13"/>
        <v>CC.GRCR009-fluogreen</v>
      </c>
      <c r="C816" s="413">
        <f>_xlfn.XLOOKUP(E816,holds!B:B,holds!X:X)</f>
        <v>0</v>
      </c>
      <c r="D816" s="293">
        <v>70001</v>
      </c>
      <c r="E816" s="416" t="s">
        <v>243</v>
      </c>
      <c r="F816" s="295" t="s">
        <v>124</v>
      </c>
    </row>
    <row r="817" spans="1:6" hidden="1">
      <c r="A817" s="293">
        <v>70001</v>
      </c>
      <c r="B817" s="296" t="str">
        <f t="shared" si="13"/>
        <v>CC.GRCR010-fluogreen</v>
      </c>
      <c r="C817" s="413">
        <f>_xlfn.XLOOKUP(E817,holds!B:B,holds!X:X)</f>
        <v>0</v>
      </c>
      <c r="D817" s="293">
        <v>70001</v>
      </c>
      <c r="E817" s="416" t="s">
        <v>245</v>
      </c>
      <c r="F817" s="295" t="s">
        <v>124</v>
      </c>
    </row>
    <row r="818" spans="1:6" hidden="1">
      <c r="A818" s="293">
        <v>70001</v>
      </c>
      <c r="B818" s="296" t="str">
        <f t="shared" si="13"/>
        <v>CC.GRCR011-fluogreen</v>
      </c>
      <c r="C818" s="413">
        <f>_xlfn.XLOOKUP(E818,holds!B:B,holds!X:X)</f>
        <v>0</v>
      </c>
      <c r="D818" s="293">
        <v>70001</v>
      </c>
      <c r="E818" s="416" t="s">
        <v>249</v>
      </c>
      <c r="F818" s="295" t="s">
        <v>124</v>
      </c>
    </row>
    <row r="819" spans="1:6" hidden="1">
      <c r="A819" s="293">
        <v>70001</v>
      </c>
      <c r="B819" s="296" t="str">
        <f t="shared" si="13"/>
        <v>CC.GRCR012-fluogreen</v>
      </c>
      <c r="C819" s="413">
        <f>_xlfn.XLOOKUP(E819,holds!B:B,holds!X:X)</f>
        <v>0</v>
      </c>
      <c r="D819" s="293">
        <v>70001</v>
      </c>
      <c r="E819" s="416" t="s">
        <v>251</v>
      </c>
      <c r="F819" s="295" t="s">
        <v>124</v>
      </c>
    </row>
    <row r="820" spans="1:6" hidden="1">
      <c r="A820" s="293">
        <v>70001</v>
      </c>
      <c r="B820" s="296" t="str">
        <f t="shared" si="13"/>
        <v>CC.GRCR013-fluogreen</v>
      </c>
      <c r="C820" s="413">
        <f>_xlfn.XLOOKUP(E820,holds!B:B,holds!X:X)</f>
        <v>0</v>
      </c>
      <c r="D820" s="293">
        <v>70001</v>
      </c>
      <c r="E820" s="416" t="s">
        <v>253</v>
      </c>
      <c r="F820" s="295" t="s">
        <v>124</v>
      </c>
    </row>
    <row r="821" spans="1:6" hidden="1">
      <c r="A821" s="293">
        <v>70001</v>
      </c>
      <c r="B821" s="296" t="str">
        <f t="shared" si="13"/>
        <v>CC.GRCR014-fluogreen</v>
      </c>
      <c r="C821" s="413">
        <f>_xlfn.XLOOKUP(E821,holds!B:B,holds!X:X)</f>
        <v>0</v>
      </c>
      <c r="D821" s="293">
        <v>70001</v>
      </c>
      <c r="E821" s="416" t="s">
        <v>257</v>
      </c>
      <c r="F821" s="295" t="s">
        <v>124</v>
      </c>
    </row>
    <row r="822" spans="1:6" hidden="1">
      <c r="A822" s="293">
        <v>70001</v>
      </c>
      <c r="B822" s="296" t="str">
        <f t="shared" si="13"/>
        <v>CC.GRCR015-fluogreen</v>
      </c>
      <c r="C822" s="413">
        <f>_xlfn.XLOOKUP(E822,holds!B:B,holds!X:X)</f>
        <v>0</v>
      </c>
      <c r="D822" s="293">
        <v>70001</v>
      </c>
      <c r="E822" s="416" t="s">
        <v>255</v>
      </c>
      <c r="F822" s="295" t="s">
        <v>124</v>
      </c>
    </row>
    <row r="823" spans="1:6" hidden="1">
      <c r="A823" s="293">
        <v>70001</v>
      </c>
      <c r="B823" s="296" t="str">
        <f t="shared" si="13"/>
        <v>CC.GRCR016-fluogreen</v>
      </c>
      <c r="C823" s="413">
        <f>_xlfn.XLOOKUP(E823,holds!B:B,holds!X:X)</f>
        <v>0</v>
      </c>
      <c r="D823" s="293">
        <v>70001</v>
      </c>
      <c r="E823" s="416" t="s">
        <v>247</v>
      </c>
      <c r="F823" s="295" t="s">
        <v>124</v>
      </c>
    </row>
    <row r="824" spans="1:6" hidden="1">
      <c r="A824" s="293">
        <v>70001</v>
      </c>
      <c r="B824" s="296" t="str">
        <f t="shared" si="13"/>
        <v>CC.GRCR017-fluogreen</v>
      </c>
      <c r="C824" s="413">
        <f>_xlfn.XLOOKUP(E824,holds!B:B,holds!X:X)</f>
        <v>0</v>
      </c>
      <c r="D824" s="293">
        <v>70001</v>
      </c>
      <c r="E824" s="416" t="s">
        <v>241</v>
      </c>
      <c r="F824" s="295" t="s">
        <v>124</v>
      </c>
    </row>
    <row r="825" spans="1:6" hidden="1">
      <c r="A825" s="293">
        <v>70001</v>
      </c>
      <c r="B825" s="296" t="str">
        <f t="shared" si="13"/>
        <v>CC.GRCR018-fluogreen</v>
      </c>
      <c r="C825" s="413">
        <f>_xlfn.XLOOKUP(E825,holds!B:B,holds!X:X)</f>
        <v>0</v>
      </c>
      <c r="D825" s="293">
        <v>70001</v>
      </c>
      <c r="E825" s="416" t="s">
        <v>233</v>
      </c>
      <c r="F825" s="295" t="s">
        <v>124</v>
      </c>
    </row>
    <row r="826" spans="1:6" hidden="1">
      <c r="A826" s="293">
        <v>70001</v>
      </c>
      <c r="B826" s="296" t="str">
        <f t="shared" si="13"/>
        <v>CC.GRCR019-fluogreen</v>
      </c>
      <c r="C826" s="413">
        <f>_xlfn.XLOOKUP(E826,holds!B:B,holds!X:X)</f>
        <v>0</v>
      </c>
      <c r="D826" s="293">
        <v>70001</v>
      </c>
      <c r="E826" s="416" t="s">
        <v>227</v>
      </c>
      <c r="F826" s="295" t="s">
        <v>124</v>
      </c>
    </row>
    <row r="827" spans="1:6" hidden="1">
      <c r="A827" s="293">
        <v>70001</v>
      </c>
      <c r="B827" s="296" t="str">
        <f t="shared" si="13"/>
        <v>CC.GRCR020-fluogreen</v>
      </c>
      <c r="C827" s="413">
        <f>_xlfn.XLOOKUP(E827,holds!B:B,holds!X:X)</f>
        <v>0</v>
      </c>
      <c r="D827" s="293">
        <v>70001</v>
      </c>
      <c r="E827" s="416" t="s">
        <v>221</v>
      </c>
      <c r="F827" s="295" t="s">
        <v>124</v>
      </c>
    </row>
    <row r="828" spans="1:6" hidden="1">
      <c r="A828" s="293">
        <v>70001</v>
      </c>
      <c r="B828" s="296" t="str">
        <f t="shared" ref="B828:B891" si="14">E828&amp;"-"&amp;F828</f>
        <v>CC.GRSC001-yellow</v>
      </c>
      <c r="C828" s="413">
        <f>_xlfn.XLOOKUP(E828,holds!B:B,holds!I:I)</f>
        <v>0</v>
      </c>
      <c r="D828" s="293">
        <v>70001</v>
      </c>
      <c r="E828" t="s">
        <v>259</v>
      </c>
      <c r="F828" s="295" t="s">
        <v>113</v>
      </c>
    </row>
    <row r="829" spans="1:6" hidden="1">
      <c r="A829" s="293">
        <v>70001</v>
      </c>
      <c r="B829" s="296" t="str">
        <f t="shared" si="14"/>
        <v>CC.GRSC002-yellow</v>
      </c>
      <c r="C829" s="413">
        <f>_xlfn.XLOOKUP(E829,holds!B:B,holds!I:I)</f>
        <v>0</v>
      </c>
      <c r="D829" s="293">
        <v>70001</v>
      </c>
      <c r="E829" t="s">
        <v>261</v>
      </c>
      <c r="F829" s="295" t="s">
        <v>113</v>
      </c>
    </row>
    <row r="830" spans="1:6" hidden="1">
      <c r="A830" s="293">
        <v>70001</v>
      </c>
      <c r="B830" s="296" t="str">
        <f t="shared" si="14"/>
        <v>CC.GRSC003-yellow</v>
      </c>
      <c r="C830" s="413">
        <f>_xlfn.XLOOKUP(E830,holds!B:B,holds!I:I)</f>
        <v>0</v>
      </c>
      <c r="D830" s="293">
        <v>70001</v>
      </c>
      <c r="E830" t="s">
        <v>263</v>
      </c>
      <c r="F830" s="295" t="s">
        <v>113</v>
      </c>
    </row>
    <row r="831" spans="1:6" hidden="1">
      <c r="A831" s="293">
        <v>70001</v>
      </c>
      <c r="B831" s="296" t="str">
        <f t="shared" si="14"/>
        <v>CC.GRSC004-yellow</v>
      </c>
      <c r="C831" s="413">
        <f>_xlfn.XLOOKUP(E831,holds!B:B,holds!I:I)</f>
        <v>0</v>
      </c>
      <c r="D831" s="293">
        <v>70001</v>
      </c>
      <c r="E831" t="s">
        <v>265</v>
      </c>
      <c r="F831" s="295" t="s">
        <v>113</v>
      </c>
    </row>
    <row r="832" spans="1:6" hidden="1">
      <c r="A832" s="293">
        <v>70001</v>
      </c>
      <c r="B832" s="296" t="str">
        <f t="shared" si="14"/>
        <v>CC.GRSC005-yellow</v>
      </c>
      <c r="C832" s="413">
        <f>_xlfn.XLOOKUP(E832,holds!B:B,holds!I:I)</f>
        <v>0</v>
      </c>
      <c r="D832" s="293">
        <v>70001</v>
      </c>
      <c r="E832" t="s">
        <v>267</v>
      </c>
      <c r="F832" s="295" t="s">
        <v>113</v>
      </c>
    </row>
    <row r="833" spans="1:6" hidden="1">
      <c r="A833" s="293">
        <v>70001</v>
      </c>
      <c r="B833" s="296" t="str">
        <f t="shared" si="14"/>
        <v>CC.GRSC006-yellow</v>
      </c>
      <c r="C833" s="413">
        <f>_xlfn.XLOOKUP(E833,holds!B:B,holds!I:I)</f>
        <v>0</v>
      </c>
      <c r="D833" s="293">
        <v>70001</v>
      </c>
      <c r="E833" t="s">
        <v>269</v>
      </c>
      <c r="F833" s="295" t="s">
        <v>113</v>
      </c>
    </row>
    <row r="834" spans="1:6" hidden="1">
      <c r="A834" s="293">
        <v>70001</v>
      </c>
      <c r="B834" s="296" t="str">
        <f t="shared" si="14"/>
        <v>CC.GRSC007-yellow</v>
      </c>
      <c r="C834" s="413">
        <f>_xlfn.XLOOKUP(E834,holds!B:B,holds!I:I)</f>
        <v>0</v>
      </c>
      <c r="D834" s="293">
        <v>70001</v>
      </c>
      <c r="E834" t="s">
        <v>271</v>
      </c>
      <c r="F834" s="295" t="s">
        <v>113</v>
      </c>
    </row>
    <row r="835" spans="1:6" hidden="1">
      <c r="A835" s="293">
        <v>70001</v>
      </c>
      <c r="B835" s="296" t="str">
        <f t="shared" si="14"/>
        <v>CC.GRSC008-yellow</v>
      </c>
      <c r="C835" s="413">
        <f>_xlfn.XLOOKUP(E835,holds!B:B,holds!I:I)</f>
        <v>0</v>
      </c>
      <c r="D835" s="293">
        <v>70001</v>
      </c>
      <c r="E835" t="s">
        <v>273</v>
      </c>
      <c r="F835" s="295" t="s">
        <v>113</v>
      </c>
    </row>
    <row r="836" spans="1:6" hidden="1">
      <c r="A836" s="293">
        <v>70001</v>
      </c>
      <c r="B836" s="296" t="str">
        <f t="shared" si="14"/>
        <v>CC.GRSC009-yellow</v>
      </c>
      <c r="C836" s="413">
        <f>_xlfn.XLOOKUP(E836,holds!B:B,holds!I:I)</f>
        <v>0</v>
      </c>
      <c r="D836" s="293">
        <v>70001</v>
      </c>
      <c r="E836" t="s">
        <v>275</v>
      </c>
      <c r="F836" s="295" t="s">
        <v>113</v>
      </c>
    </row>
    <row r="837" spans="1:6" hidden="1">
      <c r="A837" s="293">
        <v>70001</v>
      </c>
      <c r="B837" s="296" t="str">
        <f t="shared" si="14"/>
        <v>CC.GRSC010-yellow</v>
      </c>
      <c r="C837" s="413">
        <f>_xlfn.XLOOKUP(E837,holds!B:B,holds!I:I)</f>
        <v>0</v>
      </c>
      <c r="D837" s="293">
        <v>70001</v>
      </c>
      <c r="E837" t="s">
        <v>277</v>
      </c>
      <c r="F837" s="295" t="s">
        <v>113</v>
      </c>
    </row>
    <row r="838" spans="1:6" hidden="1">
      <c r="A838" s="293">
        <v>70001</v>
      </c>
      <c r="B838" s="296" t="str">
        <f t="shared" si="14"/>
        <v>CC.GRSC011-yellow</v>
      </c>
      <c r="C838" s="413">
        <f>_xlfn.XLOOKUP(E838,holds!B:B,holds!I:I)</f>
        <v>0</v>
      </c>
      <c r="D838" s="293">
        <v>70001</v>
      </c>
      <c r="E838" t="s">
        <v>279</v>
      </c>
      <c r="F838" s="295" t="s">
        <v>113</v>
      </c>
    </row>
    <row r="839" spans="1:6" hidden="1">
      <c r="A839" s="293">
        <v>70001</v>
      </c>
      <c r="B839" s="296" t="str">
        <f t="shared" si="14"/>
        <v>CC.GRSC012-yellow</v>
      </c>
      <c r="C839" s="413">
        <f>_xlfn.XLOOKUP(E839,holds!B:B,holds!I:I)</f>
        <v>0</v>
      </c>
      <c r="D839" s="293">
        <v>70001</v>
      </c>
      <c r="E839" t="s">
        <v>281</v>
      </c>
      <c r="F839" s="295" t="s">
        <v>113</v>
      </c>
    </row>
    <row r="840" spans="1:6" hidden="1">
      <c r="A840" s="293">
        <v>70001</v>
      </c>
      <c r="B840" s="296" t="str">
        <f t="shared" si="14"/>
        <v>CC.GRSC013-yellow</v>
      </c>
      <c r="C840" s="413">
        <f>_xlfn.XLOOKUP(E840,holds!B:B,holds!I:I)</f>
        <v>0</v>
      </c>
      <c r="D840" s="293">
        <v>70001</v>
      </c>
      <c r="E840" t="s">
        <v>283</v>
      </c>
      <c r="F840" s="295" t="s">
        <v>113</v>
      </c>
    </row>
    <row r="841" spans="1:6" hidden="1">
      <c r="A841" s="293">
        <v>70001</v>
      </c>
      <c r="B841" s="296" t="str">
        <f t="shared" si="14"/>
        <v>CC.GRSC001-orange</v>
      </c>
      <c r="C841" s="413">
        <f>_xlfn.XLOOKUP(E841,holds!B:B,holds!J:J)</f>
        <v>0</v>
      </c>
      <c r="D841" s="293">
        <v>70001</v>
      </c>
      <c r="E841" t="s">
        <v>259</v>
      </c>
      <c r="F841" s="295" t="s">
        <v>114</v>
      </c>
    </row>
    <row r="842" spans="1:6" hidden="1">
      <c r="A842" s="293">
        <v>70001</v>
      </c>
      <c r="B842" s="296" t="str">
        <f t="shared" si="14"/>
        <v>CC.GRSC002-orange</v>
      </c>
      <c r="C842" s="413">
        <f>_xlfn.XLOOKUP(E842,holds!B:B,holds!J:J)</f>
        <v>0</v>
      </c>
      <c r="D842" s="293">
        <v>70001</v>
      </c>
      <c r="E842" t="s">
        <v>261</v>
      </c>
      <c r="F842" s="295" t="s">
        <v>114</v>
      </c>
    </row>
    <row r="843" spans="1:6" hidden="1">
      <c r="A843" s="293">
        <v>70001</v>
      </c>
      <c r="B843" s="296" t="str">
        <f t="shared" si="14"/>
        <v>CC.GRSC003-orange</v>
      </c>
      <c r="C843" s="413">
        <f>_xlfn.XLOOKUP(E843,holds!B:B,holds!J:J)</f>
        <v>0</v>
      </c>
      <c r="D843" s="293">
        <v>70001</v>
      </c>
      <c r="E843" t="s">
        <v>263</v>
      </c>
      <c r="F843" s="295" t="s">
        <v>114</v>
      </c>
    </row>
    <row r="844" spans="1:6" hidden="1">
      <c r="A844" s="293">
        <v>70001</v>
      </c>
      <c r="B844" s="296" t="str">
        <f t="shared" si="14"/>
        <v>CC.GRSC004-orange</v>
      </c>
      <c r="C844" s="413">
        <f>_xlfn.XLOOKUP(E844,holds!B:B,holds!J:J)</f>
        <v>0</v>
      </c>
      <c r="D844" s="293">
        <v>70001</v>
      </c>
      <c r="E844" t="s">
        <v>265</v>
      </c>
      <c r="F844" s="295" t="s">
        <v>114</v>
      </c>
    </row>
    <row r="845" spans="1:6" hidden="1">
      <c r="A845" s="293">
        <v>70001</v>
      </c>
      <c r="B845" s="296" t="str">
        <f t="shared" si="14"/>
        <v>CC.GRSC005-orange</v>
      </c>
      <c r="C845" s="413">
        <f>_xlfn.XLOOKUP(E845,holds!B:B,holds!J:J)</f>
        <v>0</v>
      </c>
      <c r="D845" s="293">
        <v>70001</v>
      </c>
      <c r="E845" t="s">
        <v>267</v>
      </c>
      <c r="F845" s="295" t="s">
        <v>114</v>
      </c>
    </row>
    <row r="846" spans="1:6" hidden="1">
      <c r="A846" s="293">
        <v>70001</v>
      </c>
      <c r="B846" s="296" t="str">
        <f t="shared" si="14"/>
        <v>CC.GRSC006-orange</v>
      </c>
      <c r="C846" s="413">
        <f>_xlfn.XLOOKUP(E846,holds!B:B,holds!J:J)</f>
        <v>0</v>
      </c>
      <c r="D846" s="293">
        <v>70001</v>
      </c>
      <c r="E846" t="s">
        <v>269</v>
      </c>
      <c r="F846" s="295" t="s">
        <v>114</v>
      </c>
    </row>
    <row r="847" spans="1:6" hidden="1">
      <c r="A847" s="293">
        <v>70001</v>
      </c>
      <c r="B847" s="296" t="str">
        <f t="shared" si="14"/>
        <v>CC.GRSC007-orange</v>
      </c>
      <c r="C847" s="413">
        <f>_xlfn.XLOOKUP(E847,holds!B:B,holds!J:J)</f>
        <v>0</v>
      </c>
      <c r="D847" s="293">
        <v>70001</v>
      </c>
      <c r="E847" t="s">
        <v>271</v>
      </c>
      <c r="F847" s="295" t="s">
        <v>114</v>
      </c>
    </row>
    <row r="848" spans="1:6" hidden="1">
      <c r="A848" s="293">
        <v>70001</v>
      </c>
      <c r="B848" s="296" t="str">
        <f t="shared" si="14"/>
        <v>CC.GRSC008-orange</v>
      </c>
      <c r="C848" s="413">
        <f>_xlfn.XLOOKUP(E848,holds!B:B,holds!J:J)</f>
        <v>0</v>
      </c>
      <c r="D848" s="293">
        <v>70001</v>
      </c>
      <c r="E848" t="s">
        <v>273</v>
      </c>
      <c r="F848" s="295" t="s">
        <v>114</v>
      </c>
    </row>
    <row r="849" spans="1:6" hidden="1">
      <c r="A849" s="293">
        <v>70001</v>
      </c>
      <c r="B849" s="296" t="str">
        <f t="shared" si="14"/>
        <v>CC.GRSC009-orange</v>
      </c>
      <c r="C849" s="413">
        <f>_xlfn.XLOOKUP(E849,holds!B:B,holds!J:J)</f>
        <v>0</v>
      </c>
      <c r="D849" s="293">
        <v>70001</v>
      </c>
      <c r="E849" t="s">
        <v>275</v>
      </c>
      <c r="F849" s="295" t="s">
        <v>114</v>
      </c>
    </row>
    <row r="850" spans="1:6" hidden="1">
      <c r="A850" s="293">
        <v>70001</v>
      </c>
      <c r="B850" s="296" t="str">
        <f t="shared" si="14"/>
        <v>CC.GRSC010-orange</v>
      </c>
      <c r="C850" s="413">
        <f>_xlfn.XLOOKUP(E850,holds!B:B,holds!J:J)</f>
        <v>0</v>
      </c>
      <c r="D850" s="293">
        <v>70001</v>
      </c>
      <c r="E850" t="s">
        <v>277</v>
      </c>
      <c r="F850" s="295" t="s">
        <v>114</v>
      </c>
    </row>
    <row r="851" spans="1:6" hidden="1">
      <c r="A851" s="293">
        <v>70001</v>
      </c>
      <c r="B851" s="296" t="str">
        <f t="shared" si="14"/>
        <v>CC.GRSC011-orange</v>
      </c>
      <c r="C851" s="413">
        <f>_xlfn.XLOOKUP(E851,holds!B:B,holds!J:J)</f>
        <v>0</v>
      </c>
      <c r="D851" s="293">
        <v>70001</v>
      </c>
      <c r="E851" t="s">
        <v>279</v>
      </c>
      <c r="F851" s="295" t="s">
        <v>114</v>
      </c>
    </row>
    <row r="852" spans="1:6" hidden="1">
      <c r="A852" s="293">
        <v>70001</v>
      </c>
      <c r="B852" s="296" t="str">
        <f t="shared" si="14"/>
        <v>CC.GRSC012-orange</v>
      </c>
      <c r="C852" s="413">
        <f>_xlfn.XLOOKUP(E852,holds!B:B,holds!J:J)</f>
        <v>0</v>
      </c>
      <c r="D852" s="293">
        <v>70001</v>
      </c>
      <c r="E852" t="s">
        <v>281</v>
      </c>
      <c r="F852" s="295" t="s">
        <v>114</v>
      </c>
    </row>
    <row r="853" spans="1:6" hidden="1">
      <c r="A853" s="293">
        <v>70001</v>
      </c>
      <c r="B853" s="296" t="str">
        <f t="shared" si="14"/>
        <v>CC.GRSC013-orange</v>
      </c>
      <c r="C853" s="413">
        <f>_xlfn.XLOOKUP(E853,holds!B:B,holds!J:J)</f>
        <v>0</v>
      </c>
      <c r="D853" s="293">
        <v>70001</v>
      </c>
      <c r="E853" t="s">
        <v>283</v>
      </c>
      <c r="F853" s="295" t="s">
        <v>114</v>
      </c>
    </row>
    <row r="854" spans="1:6" hidden="1">
      <c r="A854" s="293">
        <v>70001</v>
      </c>
      <c r="B854" s="296" t="str">
        <f t="shared" si="14"/>
        <v>CC.GRSC001-red</v>
      </c>
      <c r="C854" s="413">
        <f>_xlfn.XLOOKUP(E854,holds!B:B,holds!K:K)</f>
        <v>0</v>
      </c>
      <c r="D854" s="293">
        <v>70001</v>
      </c>
      <c r="E854" t="s">
        <v>259</v>
      </c>
      <c r="F854" s="295" t="s">
        <v>115</v>
      </c>
    </row>
    <row r="855" spans="1:6" hidden="1">
      <c r="A855" s="293">
        <v>70001</v>
      </c>
      <c r="B855" s="296" t="str">
        <f t="shared" si="14"/>
        <v>CC.GRSC002-red</v>
      </c>
      <c r="C855" s="413">
        <f>_xlfn.XLOOKUP(E855,holds!B:B,holds!K:K)</f>
        <v>0</v>
      </c>
      <c r="D855" s="293">
        <v>70001</v>
      </c>
      <c r="E855" t="s">
        <v>261</v>
      </c>
      <c r="F855" s="295" t="s">
        <v>115</v>
      </c>
    </row>
    <row r="856" spans="1:6" hidden="1">
      <c r="A856" s="293">
        <v>70001</v>
      </c>
      <c r="B856" s="296" t="str">
        <f t="shared" si="14"/>
        <v>CC.GRSC003-red</v>
      </c>
      <c r="C856" s="413">
        <f>_xlfn.XLOOKUP(E856,holds!B:B,holds!K:K)</f>
        <v>0</v>
      </c>
      <c r="D856" s="293">
        <v>70001</v>
      </c>
      <c r="E856" t="s">
        <v>263</v>
      </c>
      <c r="F856" s="295" t="s">
        <v>115</v>
      </c>
    </row>
    <row r="857" spans="1:6" hidden="1">
      <c r="A857" s="293">
        <v>70001</v>
      </c>
      <c r="B857" s="296" t="str">
        <f t="shared" si="14"/>
        <v>CC.GRSC004-red</v>
      </c>
      <c r="C857" s="413">
        <f>_xlfn.XLOOKUP(E857,holds!B:B,holds!K:K)</f>
        <v>0</v>
      </c>
      <c r="D857" s="293">
        <v>70001</v>
      </c>
      <c r="E857" t="s">
        <v>265</v>
      </c>
      <c r="F857" s="295" t="s">
        <v>115</v>
      </c>
    </row>
    <row r="858" spans="1:6" hidden="1">
      <c r="A858" s="293">
        <v>70001</v>
      </c>
      <c r="B858" s="296" t="str">
        <f t="shared" si="14"/>
        <v>CC.GRSC005-red</v>
      </c>
      <c r="C858" s="413">
        <f>_xlfn.XLOOKUP(E858,holds!B:B,holds!K:K)</f>
        <v>0</v>
      </c>
      <c r="D858" s="293">
        <v>70001</v>
      </c>
      <c r="E858" t="s">
        <v>267</v>
      </c>
      <c r="F858" s="295" t="s">
        <v>115</v>
      </c>
    </row>
    <row r="859" spans="1:6" hidden="1">
      <c r="A859" s="293">
        <v>70001</v>
      </c>
      <c r="B859" s="296" t="str">
        <f t="shared" si="14"/>
        <v>CC.GRSC006-red</v>
      </c>
      <c r="C859" s="413">
        <f>_xlfn.XLOOKUP(E859,holds!B:B,holds!K:K)</f>
        <v>0</v>
      </c>
      <c r="D859" s="293">
        <v>70001</v>
      </c>
      <c r="E859" t="s">
        <v>269</v>
      </c>
      <c r="F859" s="295" t="s">
        <v>115</v>
      </c>
    </row>
    <row r="860" spans="1:6" hidden="1">
      <c r="A860" s="293">
        <v>70001</v>
      </c>
      <c r="B860" s="296" t="str">
        <f t="shared" si="14"/>
        <v>CC.GRSC007-red</v>
      </c>
      <c r="C860" s="413">
        <f>_xlfn.XLOOKUP(E860,holds!B:B,holds!K:K)</f>
        <v>0</v>
      </c>
      <c r="D860" s="293">
        <v>70001</v>
      </c>
      <c r="E860" t="s">
        <v>271</v>
      </c>
      <c r="F860" s="295" t="s">
        <v>115</v>
      </c>
    </row>
    <row r="861" spans="1:6" hidden="1">
      <c r="A861" s="293">
        <v>70001</v>
      </c>
      <c r="B861" s="296" t="str">
        <f t="shared" si="14"/>
        <v>CC.GRSC008-red</v>
      </c>
      <c r="C861" s="413">
        <f>_xlfn.XLOOKUP(E861,holds!B:B,holds!K:K)</f>
        <v>0</v>
      </c>
      <c r="D861" s="293">
        <v>70001</v>
      </c>
      <c r="E861" t="s">
        <v>273</v>
      </c>
      <c r="F861" s="295" t="s">
        <v>115</v>
      </c>
    </row>
    <row r="862" spans="1:6" hidden="1">
      <c r="A862" s="293">
        <v>70001</v>
      </c>
      <c r="B862" s="296" t="str">
        <f t="shared" si="14"/>
        <v>CC.GRSC009-red</v>
      </c>
      <c r="C862" s="413">
        <f>_xlfn.XLOOKUP(E862,holds!B:B,holds!K:K)</f>
        <v>0</v>
      </c>
      <c r="D862" s="293">
        <v>70001</v>
      </c>
      <c r="E862" t="s">
        <v>275</v>
      </c>
      <c r="F862" s="295" t="s">
        <v>115</v>
      </c>
    </row>
    <row r="863" spans="1:6" hidden="1">
      <c r="A863" s="293">
        <v>70001</v>
      </c>
      <c r="B863" s="296" t="str">
        <f t="shared" si="14"/>
        <v>CC.GRSC010-red</v>
      </c>
      <c r="C863" s="413">
        <f>_xlfn.XLOOKUP(E863,holds!B:B,holds!K:K)</f>
        <v>0</v>
      </c>
      <c r="D863" s="293">
        <v>70001</v>
      </c>
      <c r="E863" t="s">
        <v>277</v>
      </c>
      <c r="F863" s="295" t="s">
        <v>115</v>
      </c>
    </row>
    <row r="864" spans="1:6" hidden="1">
      <c r="A864" s="293">
        <v>70001</v>
      </c>
      <c r="B864" s="296" t="str">
        <f t="shared" si="14"/>
        <v>CC.GRSC011-red</v>
      </c>
      <c r="C864" s="413">
        <f>_xlfn.XLOOKUP(E864,holds!B:B,holds!K:K)</f>
        <v>0</v>
      </c>
      <c r="D864" s="293">
        <v>70001</v>
      </c>
      <c r="E864" t="s">
        <v>279</v>
      </c>
      <c r="F864" s="295" t="s">
        <v>115</v>
      </c>
    </row>
    <row r="865" spans="1:6" hidden="1">
      <c r="A865" s="293">
        <v>70001</v>
      </c>
      <c r="B865" s="296" t="str">
        <f t="shared" si="14"/>
        <v>CC.GRSC012-red</v>
      </c>
      <c r="C865" s="413">
        <f>_xlfn.XLOOKUP(E865,holds!B:B,holds!K:K)</f>
        <v>0</v>
      </c>
      <c r="D865" s="293">
        <v>70001</v>
      </c>
      <c r="E865" t="s">
        <v>281</v>
      </c>
      <c r="F865" s="295" t="s">
        <v>115</v>
      </c>
    </row>
    <row r="866" spans="1:6" hidden="1">
      <c r="A866" s="293">
        <v>70001</v>
      </c>
      <c r="B866" s="296" t="str">
        <f t="shared" si="14"/>
        <v>CC.GRSC013-red</v>
      </c>
      <c r="C866" s="413">
        <f>_xlfn.XLOOKUP(E866,holds!B:B,holds!K:K)</f>
        <v>0</v>
      </c>
      <c r="D866" s="293">
        <v>70001</v>
      </c>
      <c r="E866" t="s">
        <v>283</v>
      </c>
      <c r="F866" s="295" t="s">
        <v>115</v>
      </c>
    </row>
    <row r="867" spans="1:6" hidden="1">
      <c r="A867" s="293">
        <v>70001</v>
      </c>
      <c r="B867" s="296" t="str">
        <f t="shared" si="14"/>
        <v>CC.GRSC001-purple</v>
      </c>
      <c r="C867" s="413" cm="1">
        <f t="array" ref="C867">_xlfn.XLOOKUP(E867,holds!B:B,holds!L:L+holds!M:M+holds!N:N)</f>
        <v>0</v>
      </c>
      <c r="D867" s="293">
        <v>70001</v>
      </c>
      <c r="E867" t="s">
        <v>259</v>
      </c>
      <c r="F867" s="295" t="s">
        <v>33</v>
      </c>
    </row>
    <row r="868" spans="1:6" hidden="1">
      <c r="A868" s="293">
        <v>70001</v>
      </c>
      <c r="B868" s="296" t="str">
        <f t="shared" si="14"/>
        <v>CC.GRSC002-purple</v>
      </c>
      <c r="C868" s="413" cm="1">
        <f t="array" ref="C868">_xlfn.XLOOKUP(E868,holds!B:B,holds!L:L+holds!M:M+holds!N:N)</f>
        <v>0</v>
      </c>
      <c r="D868" s="293">
        <v>70001</v>
      </c>
      <c r="E868" t="s">
        <v>261</v>
      </c>
      <c r="F868" s="295" t="s">
        <v>33</v>
      </c>
    </row>
    <row r="869" spans="1:6" hidden="1">
      <c r="A869" s="293">
        <v>70001</v>
      </c>
      <c r="B869" s="296" t="str">
        <f t="shared" si="14"/>
        <v>CC.GRSC003-purple</v>
      </c>
      <c r="C869" s="413" cm="1">
        <f t="array" ref="C869">_xlfn.XLOOKUP(E869,holds!B:B,holds!L:L+holds!M:M+holds!N:N)</f>
        <v>0</v>
      </c>
      <c r="D869" s="293">
        <v>70001</v>
      </c>
      <c r="E869" t="s">
        <v>263</v>
      </c>
      <c r="F869" s="295" t="s">
        <v>33</v>
      </c>
    </row>
    <row r="870" spans="1:6" hidden="1">
      <c r="A870" s="293">
        <v>70001</v>
      </c>
      <c r="B870" s="296" t="str">
        <f t="shared" si="14"/>
        <v>CC.GRSC004-purple</v>
      </c>
      <c r="C870" s="413" cm="1">
        <f t="array" ref="C870">_xlfn.XLOOKUP(E870,holds!B:B,holds!L:L+holds!M:M+holds!N:N)</f>
        <v>0</v>
      </c>
      <c r="D870" s="293">
        <v>70001</v>
      </c>
      <c r="E870" t="s">
        <v>265</v>
      </c>
      <c r="F870" s="295" t="s">
        <v>33</v>
      </c>
    </row>
    <row r="871" spans="1:6" hidden="1">
      <c r="A871" s="293">
        <v>70001</v>
      </c>
      <c r="B871" s="296" t="str">
        <f t="shared" si="14"/>
        <v>CC.GRSC005-purple</v>
      </c>
      <c r="C871" s="413" cm="1">
        <f t="array" ref="C871">_xlfn.XLOOKUP(E871,holds!B:B,holds!L:L+holds!M:M+holds!N:N)</f>
        <v>0</v>
      </c>
      <c r="D871" s="293">
        <v>70001</v>
      </c>
      <c r="E871" t="s">
        <v>267</v>
      </c>
      <c r="F871" s="295" t="s">
        <v>33</v>
      </c>
    </row>
    <row r="872" spans="1:6" hidden="1">
      <c r="A872" s="293">
        <v>70001</v>
      </c>
      <c r="B872" s="296" t="str">
        <f t="shared" si="14"/>
        <v>CC.GRSC006-purple</v>
      </c>
      <c r="C872" s="413" cm="1">
        <f t="array" ref="C872">_xlfn.XLOOKUP(E872,holds!B:B,holds!L:L+holds!M:M+holds!N:N)</f>
        <v>0</v>
      </c>
      <c r="D872" s="293">
        <v>70001</v>
      </c>
      <c r="E872" t="s">
        <v>269</v>
      </c>
      <c r="F872" s="295" t="s">
        <v>33</v>
      </c>
    </row>
    <row r="873" spans="1:6" hidden="1">
      <c r="A873" s="293">
        <v>70001</v>
      </c>
      <c r="B873" s="296" t="str">
        <f t="shared" si="14"/>
        <v>CC.GRSC007-purple</v>
      </c>
      <c r="C873" s="413" cm="1">
        <f t="array" ref="C873">_xlfn.XLOOKUP(E873,holds!B:B,holds!L:L+holds!M:M+holds!N:N)</f>
        <v>0</v>
      </c>
      <c r="D873" s="293">
        <v>70001</v>
      </c>
      <c r="E873" t="s">
        <v>271</v>
      </c>
      <c r="F873" s="295" t="s">
        <v>33</v>
      </c>
    </row>
    <row r="874" spans="1:6" hidden="1">
      <c r="A874" s="293">
        <v>70001</v>
      </c>
      <c r="B874" s="296" t="str">
        <f t="shared" si="14"/>
        <v>CC.GRSC008-purple</v>
      </c>
      <c r="C874" s="413" cm="1">
        <f t="array" ref="C874">_xlfn.XLOOKUP(E874,holds!B:B,holds!L:L+holds!M:M+holds!N:N)</f>
        <v>0</v>
      </c>
      <c r="D874" s="293">
        <v>70001</v>
      </c>
      <c r="E874" t="s">
        <v>273</v>
      </c>
      <c r="F874" s="295" t="s">
        <v>33</v>
      </c>
    </row>
    <row r="875" spans="1:6" hidden="1">
      <c r="A875" s="293">
        <v>70001</v>
      </c>
      <c r="B875" s="296" t="str">
        <f t="shared" si="14"/>
        <v>CC.GRSC009-purple</v>
      </c>
      <c r="C875" s="413" cm="1">
        <f t="array" ref="C875">_xlfn.XLOOKUP(E875,holds!B:B,holds!L:L+holds!M:M+holds!N:N)</f>
        <v>0</v>
      </c>
      <c r="D875" s="293">
        <v>70001</v>
      </c>
      <c r="E875" t="s">
        <v>275</v>
      </c>
      <c r="F875" s="295" t="s">
        <v>33</v>
      </c>
    </row>
    <row r="876" spans="1:6" hidden="1">
      <c r="A876" s="293">
        <v>70001</v>
      </c>
      <c r="B876" s="296" t="str">
        <f t="shared" si="14"/>
        <v>CC.GRSC010-purple</v>
      </c>
      <c r="C876" s="413" cm="1">
        <f t="array" ref="C876">_xlfn.XLOOKUP(E876,holds!B:B,holds!L:L+holds!M:M+holds!N:N)</f>
        <v>0</v>
      </c>
      <c r="D876" s="293">
        <v>70001</v>
      </c>
      <c r="E876" t="s">
        <v>277</v>
      </c>
      <c r="F876" s="295" t="s">
        <v>33</v>
      </c>
    </row>
    <row r="877" spans="1:6" hidden="1">
      <c r="A877" s="293">
        <v>70001</v>
      </c>
      <c r="B877" s="296" t="str">
        <f t="shared" si="14"/>
        <v>CC.GRSC011-purple</v>
      </c>
      <c r="C877" s="413" cm="1">
        <f t="array" ref="C877">_xlfn.XLOOKUP(E877,holds!B:B,holds!L:L+holds!M:M+holds!N:N)</f>
        <v>0</v>
      </c>
      <c r="D877" s="293">
        <v>70001</v>
      </c>
      <c r="E877" t="s">
        <v>279</v>
      </c>
      <c r="F877" s="295" t="s">
        <v>33</v>
      </c>
    </row>
    <row r="878" spans="1:6" hidden="1">
      <c r="A878" s="293">
        <v>70001</v>
      </c>
      <c r="B878" s="296" t="str">
        <f t="shared" si="14"/>
        <v>CC.GRSC012-purple</v>
      </c>
      <c r="C878" s="413" cm="1">
        <f t="array" ref="C878">_xlfn.XLOOKUP(E878,holds!B:B,holds!L:L+holds!M:M+holds!N:N)</f>
        <v>0</v>
      </c>
      <c r="D878" s="293">
        <v>70001</v>
      </c>
      <c r="E878" t="s">
        <v>281</v>
      </c>
      <c r="F878" s="295" t="s">
        <v>33</v>
      </c>
    </row>
    <row r="879" spans="1:6" hidden="1">
      <c r="A879" s="293">
        <v>70001</v>
      </c>
      <c r="B879" s="296" t="str">
        <f t="shared" si="14"/>
        <v>CC.GRSC013-purple</v>
      </c>
      <c r="C879" s="413" cm="1">
        <f t="array" ref="C879">_xlfn.XLOOKUP(E879,holds!B:B,holds!L:L+holds!M:M+holds!N:N)</f>
        <v>0</v>
      </c>
      <c r="D879" s="293">
        <v>70001</v>
      </c>
      <c r="E879" t="s">
        <v>283</v>
      </c>
      <c r="F879" s="295" t="s">
        <v>33</v>
      </c>
    </row>
    <row r="880" spans="1:6" hidden="1">
      <c r="A880" s="293">
        <v>70001</v>
      </c>
      <c r="B880" s="296" t="str">
        <f t="shared" si="14"/>
        <v>CC.GRSC001-blue</v>
      </c>
      <c r="C880" s="413">
        <f>_xlfn.XLOOKUP(E880,holds!B:B,holds!O:O)</f>
        <v>0</v>
      </c>
      <c r="D880" s="293">
        <v>70001</v>
      </c>
      <c r="E880" t="s">
        <v>259</v>
      </c>
      <c r="F880" s="295" t="s">
        <v>116</v>
      </c>
    </row>
    <row r="881" spans="1:6" hidden="1">
      <c r="A881" s="293">
        <v>70001</v>
      </c>
      <c r="B881" s="296" t="str">
        <f t="shared" si="14"/>
        <v>CC.GRSC002-blue</v>
      </c>
      <c r="C881" s="413">
        <f>_xlfn.XLOOKUP(E881,holds!B:B,holds!O:O)</f>
        <v>0</v>
      </c>
      <c r="D881" s="293">
        <v>70001</v>
      </c>
      <c r="E881" t="s">
        <v>261</v>
      </c>
      <c r="F881" s="295" t="s">
        <v>116</v>
      </c>
    </row>
    <row r="882" spans="1:6" hidden="1">
      <c r="A882" s="293">
        <v>70001</v>
      </c>
      <c r="B882" s="296" t="str">
        <f t="shared" si="14"/>
        <v>CC.GRSC003-blue</v>
      </c>
      <c r="C882" s="413">
        <f>_xlfn.XLOOKUP(E882,holds!B:B,holds!O:O)</f>
        <v>0</v>
      </c>
      <c r="D882" s="293">
        <v>70001</v>
      </c>
      <c r="E882" t="s">
        <v>263</v>
      </c>
      <c r="F882" s="295" t="s">
        <v>116</v>
      </c>
    </row>
    <row r="883" spans="1:6" hidden="1">
      <c r="A883" s="293">
        <v>70001</v>
      </c>
      <c r="B883" s="296" t="str">
        <f t="shared" si="14"/>
        <v>CC.GRSC004-blue</v>
      </c>
      <c r="C883" s="413">
        <f>_xlfn.XLOOKUP(E883,holds!B:B,holds!O:O)</f>
        <v>0</v>
      </c>
      <c r="D883" s="293">
        <v>70001</v>
      </c>
      <c r="E883" t="s">
        <v>265</v>
      </c>
      <c r="F883" s="295" t="s">
        <v>116</v>
      </c>
    </row>
    <row r="884" spans="1:6" hidden="1">
      <c r="A884" s="293">
        <v>70001</v>
      </c>
      <c r="B884" s="296" t="str">
        <f t="shared" si="14"/>
        <v>CC.GRSC005-blue</v>
      </c>
      <c r="C884" s="413">
        <f>_xlfn.XLOOKUP(E884,holds!B:B,holds!O:O)</f>
        <v>0</v>
      </c>
      <c r="D884" s="293">
        <v>70001</v>
      </c>
      <c r="E884" t="s">
        <v>267</v>
      </c>
      <c r="F884" s="295" t="s">
        <v>116</v>
      </c>
    </row>
    <row r="885" spans="1:6" hidden="1">
      <c r="A885" s="293">
        <v>70001</v>
      </c>
      <c r="B885" s="296" t="str">
        <f t="shared" si="14"/>
        <v>CC.GRSC006-blue</v>
      </c>
      <c r="C885" s="413">
        <f>_xlfn.XLOOKUP(E885,holds!B:B,holds!O:O)</f>
        <v>0</v>
      </c>
      <c r="D885" s="293">
        <v>70001</v>
      </c>
      <c r="E885" t="s">
        <v>269</v>
      </c>
      <c r="F885" s="295" t="s">
        <v>116</v>
      </c>
    </row>
    <row r="886" spans="1:6" hidden="1">
      <c r="A886" s="293">
        <v>70001</v>
      </c>
      <c r="B886" s="296" t="str">
        <f t="shared" si="14"/>
        <v>CC.GRSC007-blue</v>
      </c>
      <c r="C886" s="413">
        <f>_xlfn.XLOOKUP(E886,holds!B:B,holds!O:O)</f>
        <v>0</v>
      </c>
      <c r="D886" s="293">
        <v>70001</v>
      </c>
      <c r="E886" t="s">
        <v>271</v>
      </c>
      <c r="F886" s="295" t="s">
        <v>116</v>
      </c>
    </row>
    <row r="887" spans="1:6" hidden="1">
      <c r="A887" s="293">
        <v>70001</v>
      </c>
      <c r="B887" s="296" t="str">
        <f t="shared" si="14"/>
        <v>CC.GRSC008-blue</v>
      </c>
      <c r="C887" s="413">
        <f>_xlfn.XLOOKUP(E887,holds!B:B,holds!O:O)</f>
        <v>0</v>
      </c>
      <c r="D887" s="293">
        <v>70001</v>
      </c>
      <c r="E887" t="s">
        <v>273</v>
      </c>
      <c r="F887" s="295" t="s">
        <v>116</v>
      </c>
    </row>
    <row r="888" spans="1:6" hidden="1">
      <c r="A888" s="293">
        <v>70001</v>
      </c>
      <c r="B888" s="296" t="str">
        <f t="shared" si="14"/>
        <v>CC.GRSC009-blue</v>
      </c>
      <c r="C888" s="413">
        <f>_xlfn.XLOOKUP(E888,holds!B:B,holds!O:O)</f>
        <v>0</v>
      </c>
      <c r="D888" s="293">
        <v>70001</v>
      </c>
      <c r="E888" t="s">
        <v>275</v>
      </c>
      <c r="F888" s="295" t="s">
        <v>116</v>
      </c>
    </row>
    <row r="889" spans="1:6" hidden="1">
      <c r="A889" s="293">
        <v>70001</v>
      </c>
      <c r="B889" s="296" t="str">
        <f t="shared" si="14"/>
        <v>CC.GRSC010-blue</v>
      </c>
      <c r="C889" s="413">
        <f>_xlfn.XLOOKUP(E889,holds!B:B,holds!O:O)</f>
        <v>0</v>
      </c>
      <c r="D889" s="293">
        <v>70001</v>
      </c>
      <c r="E889" t="s">
        <v>277</v>
      </c>
      <c r="F889" s="295" t="s">
        <v>116</v>
      </c>
    </row>
    <row r="890" spans="1:6" hidden="1">
      <c r="A890" s="293">
        <v>70001</v>
      </c>
      <c r="B890" s="296" t="str">
        <f t="shared" si="14"/>
        <v>CC.GRSC011-blue</v>
      </c>
      <c r="C890" s="413">
        <f>_xlfn.XLOOKUP(E890,holds!B:B,holds!O:O)</f>
        <v>0</v>
      </c>
      <c r="D890" s="293">
        <v>70001</v>
      </c>
      <c r="E890" t="s">
        <v>279</v>
      </c>
      <c r="F890" s="295" t="s">
        <v>116</v>
      </c>
    </row>
    <row r="891" spans="1:6" hidden="1">
      <c r="A891" s="293">
        <v>70001</v>
      </c>
      <c r="B891" s="296" t="str">
        <f t="shared" si="14"/>
        <v>CC.GRSC012-blue</v>
      </c>
      <c r="C891" s="413">
        <f>_xlfn.XLOOKUP(E891,holds!B:B,holds!O:O)</f>
        <v>0</v>
      </c>
      <c r="D891" s="293">
        <v>70001</v>
      </c>
      <c r="E891" t="s">
        <v>281</v>
      </c>
      <c r="F891" s="295" t="s">
        <v>116</v>
      </c>
    </row>
    <row r="892" spans="1:6" hidden="1">
      <c r="A892" s="293">
        <v>70001</v>
      </c>
      <c r="B892" s="296" t="str">
        <f t="shared" ref="B892:B955" si="15">E892&amp;"-"&amp;F892</f>
        <v>CC.GRSC013-blue</v>
      </c>
      <c r="C892" s="413">
        <f>_xlfn.XLOOKUP(E892,holds!B:B,holds!O:O)</f>
        <v>0</v>
      </c>
      <c r="D892" s="293">
        <v>70001</v>
      </c>
      <c r="E892" t="s">
        <v>283</v>
      </c>
      <c r="F892" s="295" t="s">
        <v>116</v>
      </c>
    </row>
    <row r="893" spans="1:6" hidden="1">
      <c r="A893" s="293">
        <v>70001</v>
      </c>
      <c r="B893" s="296" t="str">
        <f t="shared" si="15"/>
        <v>CC.GRSC001-mint</v>
      </c>
      <c r="C893" s="413">
        <f>_xlfn.XLOOKUP(E893,holds!B:B,holds!P:P)</f>
        <v>0</v>
      </c>
      <c r="D893" s="293">
        <v>70001</v>
      </c>
      <c r="E893" t="s">
        <v>259</v>
      </c>
      <c r="F893" s="295" t="s">
        <v>35</v>
      </c>
    </row>
    <row r="894" spans="1:6" hidden="1">
      <c r="A894" s="293">
        <v>70001</v>
      </c>
      <c r="B894" s="296" t="str">
        <f t="shared" si="15"/>
        <v>CC.GRSC002-mint</v>
      </c>
      <c r="C894" s="413">
        <f>_xlfn.XLOOKUP(E894,holds!B:B,holds!P:P)</f>
        <v>0</v>
      </c>
      <c r="D894" s="293">
        <v>70001</v>
      </c>
      <c r="E894" t="s">
        <v>261</v>
      </c>
      <c r="F894" s="295" t="s">
        <v>35</v>
      </c>
    </row>
    <row r="895" spans="1:6" hidden="1">
      <c r="A895" s="293">
        <v>70001</v>
      </c>
      <c r="B895" s="296" t="str">
        <f t="shared" si="15"/>
        <v>CC.GRSC003-mint</v>
      </c>
      <c r="C895" s="413">
        <f>_xlfn.XLOOKUP(E895,holds!B:B,holds!P:P)</f>
        <v>0</v>
      </c>
      <c r="D895" s="293">
        <v>70001</v>
      </c>
      <c r="E895" t="s">
        <v>263</v>
      </c>
      <c r="F895" s="295" t="s">
        <v>35</v>
      </c>
    </row>
    <row r="896" spans="1:6" hidden="1">
      <c r="A896" s="293">
        <v>70001</v>
      </c>
      <c r="B896" s="296" t="str">
        <f t="shared" si="15"/>
        <v>CC.GRSC004-mint</v>
      </c>
      <c r="C896" s="413">
        <f>_xlfn.XLOOKUP(E896,holds!B:B,holds!P:P)</f>
        <v>0</v>
      </c>
      <c r="D896" s="293">
        <v>70001</v>
      </c>
      <c r="E896" t="s">
        <v>265</v>
      </c>
      <c r="F896" s="295" t="s">
        <v>35</v>
      </c>
    </row>
    <row r="897" spans="1:6" hidden="1">
      <c r="A897" s="293">
        <v>70001</v>
      </c>
      <c r="B897" s="296" t="str">
        <f t="shared" si="15"/>
        <v>CC.GRSC005-mint</v>
      </c>
      <c r="C897" s="413">
        <f>_xlfn.XLOOKUP(E897,holds!B:B,holds!P:P)</f>
        <v>0</v>
      </c>
      <c r="D897" s="293">
        <v>70001</v>
      </c>
      <c r="E897" t="s">
        <v>267</v>
      </c>
      <c r="F897" s="295" t="s">
        <v>35</v>
      </c>
    </row>
    <row r="898" spans="1:6" hidden="1">
      <c r="A898" s="293">
        <v>70001</v>
      </c>
      <c r="B898" s="296" t="str">
        <f t="shared" si="15"/>
        <v>CC.GRSC006-mint</v>
      </c>
      <c r="C898" s="413">
        <f>_xlfn.XLOOKUP(E898,holds!B:B,holds!P:P)</f>
        <v>0</v>
      </c>
      <c r="D898" s="293">
        <v>70001</v>
      </c>
      <c r="E898" t="s">
        <v>269</v>
      </c>
      <c r="F898" s="295" t="s">
        <v>35</v>
      </c>
    </row>
    <row r="899" spans="1:6" hidden="1">
      <c r="A899" s="293">
        <v>70001</v>
      </c>
      <c r="B899" s="296" t="str">
        <f t="shared" si="15"/>
        <v>CC.GRSC007-mint</v>
      </c>
      <c r="C899" s="413">
        <f>_xlfn.XLOOKUP(E899,holds!B:B,holds!P:P)</f>
        <v>0</v>
      </c>
      <c r="D899" s="293">
        <v>70001</v>
      </c>
      <c r="E899" t="s">
        <v>271</v>
      </c>
      <c r="F899" s="295" t="s">
        <v>35</v>
      </c>
    </row>
    <row r="900" spans="1:6" hidden="1">
      <c r="A900" s="293">
        <v>70001</v>
      </c>
      <c r="B900" s="296" t="str">
        <f t="shared" si="15"/>
        <v>CC.GRSC008-mint</v>
      </c>
      <c r="C900" s="413">
        <f>_xlfn.XLOOKUP(E900,holds!B:B,holds!P:P)</f>
        <v>0</v>
      </c>
      <c r="D900" s="293">
        <v>70001</v>
      </c>
      <c r="E900" t="s">
        <v>273</v>
      </c>
      <c r="F900" s="295" t="s">
        <v>35</v>
      </c>
    </row>
    <row r="901" spans="1:6" hidden="1">
      <c r="A901" s="293">
        <v>70001</v>
      </c>
      <c r="B901" s="296" t="str">
        <f t="shared" si="15"/>
        <v>CC.GRSC009-mint</v>
      </c>
      <c r="C901" s="413">
        <f>_xlfn.XLOOKUP(E901,holds!B:B,holds!P:P)</f>
        <v>0</v>
      </c>
      <c r="D901" s="293">
        <v>70001</v>
      </c>
      <c r="E901" t="s">
        <v>275</v>
      </c>
      <c r="F901" s="295" t="s">
        <v>35</v>
      </c>
    </row>
    <row r="902" spans="1:6" hidden="1">
      <c r="A902" s="293">
        <v>70001</v>
      </c>
      <c r="B902" s="296" t="str">
        <f t="shared" si="15"/>
        <v>CC.GRSC010-mint</v>
      </c>
      <c r="C902" s="413">
        <f>_xlfn.XLOOKUP(E902,holds!B:B,holds!P:P)</f>
        <v>0</v>
      </c>
      <c r="D902" s="293">
        <v>70001</v>
      </c>
      <c r="E902" t="s">
        <v>277</v>
      </c>
      <c r="F902" s="295" t="s">
        <v>35</v>
      </c>
    </row>
    <row r="903" spans="1:6" hidden="1">
      <c r="A903" s="293">
        <v>70001</v>
      </c>
      <c r="B903" s="296" t="str">
        <f t="shared" si="15"/>
        <v>CC.GRSC011-mint</v>
      </c>
      <c r="C903" s="413">
        <f>_xlfn.XLOOKUP(E903,holds!B:B,holds!P:P)</f>
        <v>0</v>
      </c>
      <c r="D903" s="293">
        <v>70001</v>
      </c>
      <c r="E903" t="s">
        <v>279</v>
      </c>
      <c r="F903" s="295" t="s">
        <v>35</v>
      </c>
    </row>
    <row r="904" spans="1:6" hidden="1">
      <c r="A904" s="293">
        <v>70001</v>
      </c>
      <c r="B904" s="296" t="str">
        <f t="shared" si="15"/>
        <v>CC.GRSC012-mint</v>
      </c>
      <c r="C904" s="413">
        <f>_xlfn.XLOOKUP(E904,holds!B:B,holds!P:P)</f>
        <v>0</v>
      </c>
      <c r="D904" s="293">
        <v>70001</v>
      </c>
      <c r="E904" t="s">
        <v>281</v>
      </c>
      <c r="F904" s="295" t="s">
        <v>35</v>
      </c>
    </row>
    <row r="905" spans="1:6" hidden="1">
      <c r="A905" s="293">
        <v>70001</v>
      </c>
      <c r="B905" s="296" t="str">
        <f t="shared" si="15"/>
        <v>CC.GRSC013-mint</v>
      </c>
      <c r="C905" s="413">
        <f>_xlfn.XLOOKUP(E905,holds!B:B,holds!P:P)</f>
        <v>0</v>
      </c>
      <c r="D905" s="293">
        <v>70001</v>
      </c>
      <c r="E905" t="s">
        <v>283</v>
      </c>
      <c r="F905" s="295" t="s">
        <v>35</v>
      </c>
    </row>
    <row r="906" spans="1:6" hidden="1">
      <c r="A906" s="293">
        <v>70001</v>
      </c>
      <c r="B906" s="296" t="str">
        <f t="shared" si="15"/>
        <v>CC.GRSC001-green</v>
      </c>
      <c r="C906" s="413">
        <f>_xlfn.XLOOKUP(E906,holds!B:B,holds!Q:Q)</f>
        <v>0</v>
      </c>
      <c r="D906" s="293">
        <v>70001</v>
      </c>
      <c r="E906" t="s">
        <v>259</v>
      </c>
      <c r="F906" s="295" t="s">
        <v>117</v>
      </c>
    </row>
    <row r="907" spans="1:6" hidden="1">
      <c r="A907" s="293">
        <v>70001</v>
      </c>
      <c r="B907" s="296" t="str">
        <f t="shared" si="15"/>
        <v>CC.GRSC002-green</v>
      </c>
      <c r="C907" s="413">
        <f>_xlfn.XLOOKUP(E907,holds!B:B,holds!Q:Q)</f>
        <v>0</v>
      </c>
      <c r="D907" s="293">
        <v>70001</v>
      </c>
      <c r="E907" t="s">
        <v>261</v>
      </c>
      <c r="F907" s="295" t="s">
        <v>117</v>
      </c>
    </row>
    <row r="908" spans="1:6" hidden="1">
      <c r="A908" s="293">
        <v>70001</v>
      </c>
      <c r="B908" s="296" t="str">
        <f t="shared" si="15"/>
        <v>CC.GRSC003-green</v>
      </c>
      <c r="C908" s="413">
        <f>_xlfn.XLOOKUP(E908,holds!B:B,holds!Q:Q)</f>
        <v>0</v>
      </c>
      <c r="D908" s="293">
        <v>70001</v>
      </c>
      <c r="E908" t="s">
        <v>263</v>
      </c>
      <c r="F908" s="295" t="s">
        <v>117</v>
      </c>
    </row>
    <row r="909" spans="1:6" hidden="1">
      <c r="A909" s="293">
        <v>70001</v>
      </c>
      <c r="B909" s="296" t="str">
        <f t="shared" si="15"/>
        <v>CC.GRSC004-green</v>
      </c>
      <c r="C909" s="413">
        <f>_xlfn.XLOOKUP(E909,holds!B:B,holds!Q:Q)</f>
        <v>0</v>
      </c>
      <c r="D909" s="293">
        <v>70001</v>
      </c>
      <c r="E909" t="s">
        <v>265</v>
      </c>
      <c r="F909" s="295" t="s">
        <v>117</v>
      </c>
    </row>
    <row r="910" spans="1:6" hidden="1">
      <c r="A910" s="293">
        <v>70001</v>
      </c>
      <c r="B910" s="296" t="str">
        <f t="shared" si="15"/>
        <v>CC.GRSC005-green</v>
      </c>
      <c r="C910" s="413">
        <f>_xlfn.XLOOKUP(E910,holds!B:B,holds!Q:Q)</f>
        <v>0</v>
      </c>
      <c r="D910" s="293">
        <v>70001</v>
      </c>
      <c r="E910" t="s">
        <v>267</v>
      </c>
      <c r="F910" s="295" t="s">
        <v>117</v>
      </c>
    </row>
    <row r="911" spans="1:6" hidden="1">
      <c r="A911" s="293">
        <v>70001</v>
      </c>
      <c r="B911" s="296" t="str">
        <f t="shared" si="15"/>
        <v>CC.GRSC006-green</v>
      </c>
      <c r="C911" s="413">
        <f>_xlfn.XLOOKUP(E911,holds!B:B,holds!Q:Q)</f>
        <v>0</v>
      </c>
      <c r="D911" s="293">
        <v>70001</v>
      </c>
      <c r="E911" t="s">
        <v>269</v>
      </c>
      <c r="F911" s="295" t="s">
        <v>117</v>
      </c>
    </row>
    <row r="912" spans="1:6" hidden="1">
      <c r="A912" s="293">
        <v>70001</v>
      </c>
      <c r="B912" s="296" t="str">
        <f t="shared" si="15"/>
        <v>CC.GRSC007-green</v>
      </c>
      <c r="C912" s="413">
        <f>_xlfn.XLOOKUP(E912,holds!B:B,holds!Q:Q)</f>
        <v>0</v>
      </c>
      <c r="D912" s="293">
        <v>70001</v>
      </c>
      <c r="E912" t="s">
        <v>271</v>
      </c>
      <c r="F912" s="295" t="s">
        <v>117</v>
      </c>
    </row>
    <row r="913" spans="1:6" hidden="1">
      <c r="A913" s="293">
        <v>70001</v>
      </c>
      <c r="B913" s="296" t="str">
        <f t="shared" si="15"/>
        <v>CC.GRSC008-green</v>
      </c>
      <c r="C913" s="413">
        <f>_xlfn.XLOOKUP(E913,holds!B:B,holds!Q:Q)</f>
        <v>0</v>
      </c>
      <c r="D913" s="293">
        <v>70001</v>
      </c>
      <c r="E913" t="s">
        <v>273</v>
      </c>
      <c r="F913" s="295" t="s">
        <v>117</v>
      </c>
    </row>
    <row r="914" spans="1:6" hidden="1">
      <c r="A914" s="293">
        <v>70001</v>
      </c>
      <c r="B914" s="296" t="str">
        <f t="shared" si="15"/>
        <v>CC.GRSC009-green</v>
      </c>
      <c r="C914" s="413">
        <f>_xlfn.XLOOKUP(E914,holds!B:B,holds!Q:Q)</f>
        <v>0</v>
      </c>
      <c r="D914" s="293">
        <v>70001</v>
      </c>
      <c r="E914" t="s">
        <v>275</v>
      </c>
      <c r="F914" s="295" t="s">
        <v>117</v>
      </c>
    </row>
    <row r="915" spans="1:6" hidden="1">
      <c r="A915" s="293">
        <v>70001</v>
      </c>
      <c r="B915" s="296" t="str">
        <f t="shared" si="15"/>
        <v>CC.GRSC010-green</v>
      </c>
      <c r="C915" s="413">
        <f>_xlfn.XLOOKUP(E915,holds!B:B,holds!Q:Q)</f>
        <v>0</v>
      </c>
      <c r="D915" s="293">
        <v>70001</v>
      </c>
      <c r="E915" t="s">
        <v>277</v>
      </c>
      <c r="F915" s="295" t="s">
        <v>117</v>
      </c>
    </row>
    <row r="916" spans="1:6" hidden="1">
      <c r="A916" s="293">
        <v>70001</v>
      </c>
      <c r="B916" s="296" t="str">
        <f t="shared" si="15"/>
        <v>CC.GRSC011-green</v>
      </c>
      <c r="C916" s="413">
        <f>_xlfn.XLOOKUP(E916,holds!B:B,holds!Q:Q)</f>
        <v>0</v>
      </c>
      <c r="D916" s="293">
        <v>70001</v>
      </c>
      <c r="E916" t="s">
        <v>279</v>
      </c>
      <c r="F916" s="295" t="s">
        <v>117</v>
      </c>
    </row>
    <row r="917" spans="1:6" hidden="1">
      <c r="A917" s="293">
        <v>70001</v>
      </c>
      <c r="B917" s="296" t="str">
        <f t="shared" si="15"/>
        <v>CC.GRSC012-green</v>
      </c>
      <c r="C917" s="413">
        <f>_xlfn.XLOOKUP(E917,holds!B:B,holds!Q:Q)</f>
        <v>0</v>
      </c>
      <c r="D917" s="293">
        <v>70001</v>
      </c>
      <c r="E917" t="s">
        <v>281</v>
      </c>
      <c r="F917" s="295" t="s">
        <v>117</v>
      </c>
    </row>
    <row r="918" spans="1:6" hidden="1">
      <c r="A918" s="293">
        <v>70001</v>
      </c>
      <c r="B918" s="296" t="str">
        <f t="shared" si="15"/>
        <v>CC.GRSC013-green</v>
      </c>
      <c r="C918" s="413">
        <f>_xlfn.XLOOKUP(E918,holds!B:B,holds!Q:Q)</f>
        <v>0</v>
      </c>
      <c r="D918" s="293">
        <v>70001</v>
      </c>
      <c r="E918" t="s">
        <v>283</v>
      </c>
      <c r="F918" s="295" t="s">
        <v>117</v>
      </c>
    </row>
    <row r="919" spans="1:6" hidden="1">
      <c r="A919" s="293">
        <v>70001</v>
      </c>
      <c r="B919" s="296" t="str">
        <f t="shared" si="15"/>
        <v>CC.GRSC001-grey</v>
      </c>
      <c r="C919" s="413">
        <f>_xlfn.XLOOKUP(E919,holds!B:B,holds!R:R)</f>
        <v>0</v>
      </c>
      <c r="D919" s="293">
        <v>70001</v>
      </c>
      <c r="E919" t="s">
        <v>259</v>
      </c>
      <c r="F919" s="295" t="s">
        <v>118</v>
      </c>
    </row>
    <row r="920" spans="1:6" hidden="1">
      <c r="A920" s="293">
        <v>70001</v>
      </c>
      <c r="B920" s="296" t="str">
        <f t="shared" si="15"/>
        <v>CC.GRSC002-grey</v>
      </c>
      <c r="C920" s="413">
        <f>_xlfn.XLOOKUP(E920,holds!B:B,holds!R:R)</f>
        <v>0</v>
      </c>
      <c r="D920" s="293">
        <v>70001</v>
      </c>
      <c r="E920" t="s">
        <v>261</v>
      </c>
      <c r="F920" s="295" t="s">
        <v>118</v>
      </c>
    </row>
    <row r="921" spans="1:6" hidden="1">
      <c r="A921" s="293">
        <v>70001</v>
      </c>
      <c r="B921" s="296" t="str">
        <f t="shared" si="15"/>
        <v>CC.GRSC003-grey</v>
      </c>
      <c r="C921" s="413">
        <f>_xlfn.XLOOKUP(E921,holds!B:B,holds!R:R)</f>
        <v>0</v>
      </c>
      <c r="D921" s="293">
        <v>70001</v>
      </c>
      <c r="E921" t="s">
        <v>263</v>
      </c>
      <c r="F921" s="295" t="s">
        <v>118</v>
      </c>
    </row>
    <row r="922" spans="1:6" hidden="1">
      <c r="A922" s="293">
        <v>70001</v>
      </c>
      <c r="B922" s="296" t="str">
        <f t="shared" si="15"/>
        <v>CC.GRSC004-grey</v>
      </c>
      <c r="C922" s="413">
        <f>_xlfn.XLOOKUP(E922,holds!B:B,holds!R:R)</f>
        <v>0</v>
      </c>
      <c r="D922" s="293">
        <v>70001</v>
      </c>
      <c r="E922" t="s">
        <v>265</v>
      </c>
      <c r="F922" s="295" t="s">
        <v>118</v>
      </c>
    </row>
    <row r="923" spans="1:6" hidden="1">
      <c r="A923" s="293">
        <v>70001</v>
      </c>
      <c r="B923" s="296" t="str">
        <f t="shared" si="15"/>
        <v>CC.GRSC005-grey</v>
      </c>
      <c r="C923" s="413">
        <f>_xlfn.XLOOKUP(E923,holds!B:B,holds!R:R)</f>
        <v>0</v>
      </c>
      <c r="D923" s="293">
        <v>70001</v>
      </c>
      <c r="E923" t="s">
        <v>267</v>
      </c>
      <c r="F923" s="295" t="s">
        <v>118</v>
      </c>
    </row>
    <row r="924" spans="1:6" hidden="1">
      <c r="A924" s="293">
        <v>70001</v>
      </c>
      <c r="B924" s="296" t="str">
        <f t="shared" si="15"/>
        <v>CC.GRSC006-grey</v>
      </c>
      <c r="C924" s="413">
        <f>_xlfn.XLOOKUP(E924,holds!B:B,holds!R:R)</f>
        <v>0</v>
      </c>
      <c r="D924" s="293">
        <v>70001</v>
      </c>
      <c r="E924" t="s">
        <v>269</v>
      </c>
      <c r="F924" s="295" t="s">
        <v>118</v>
      </c>
    </row>
    <row r="925" spans="1:6" hidden="1">
      <c r="A925" s="293">
        <v>70001</v>
      </c>
      <c r="B925" s="296" t="str">
        <f t="shared" si="15"/>
        <v>CC.GRSC007-grey</v>
      </c>
      <c r="C925" s="413">
        <f>_xlfn.XLOOKUP(E925,holds!B:B,holds!R:R)</f>
        <v>0</v>
      </c>
      <c r="D925" s="293">
        <v>70001</v>
      </c>
      <c r="E925" t="s">
        <v>271</v>
      </c>
      <c r="F925" s="295" t="s">
        <v>118</v>
      </c>
    </row>
    <row r="926" spans="1:6" hidden="1">
      <c r="A926" s="293">
        <v>70001</v>
      </c>
      <c r="B926" s="296" t="str">
        <f t="shared" si="15"/>
        <v>CC.GRSC008-grey</v>
      </c>
      <c r="C926" s="413">
        <f>_xlfn.XLOOKUP(E926,holds!B:B,holds!R:R)</f>
        <v>0</v>
      </c>
      <c r="D926" s="293">
        <v>70001</v>
      </c>
      <c r="E926" t="s">
        <v>273</v>
      </c>
      <c r="F926" s="295" t="s">
        <v>118</v>
      </c>
    </row>
    <row r="927" spans="1:6" hidden="1">
      <c r="A927" s="293">
        <v>70001</v>
      </c>
      <c r="B927" s="296" t="str">
        <f t="shared" si="15"/>
        <v>CC.GRSC009-grey</v>
      </c>
      <c r="C927" s="413">
        <f>_xlfn.XLOOKUP(E927,holds!B:B,holds!R:R)</f>
        <v>0</v>
      </c>
      <c r="D927" s="293">
        <v>70001</v>
      </c>
      <c r="E927" t="s">
        <v>275</v>
      </c>
      <c r="F927" s="295" t="s">
        <v>118</v>
      </c>
    </row>
    <row r="928" spans="1:6" hidden="1">
      <c r="A928" s="293">
        <v>70001</v>
      </c>
      <c r="B928" s="296" t="str">
        <f t="shared" si="15"/>
        <v>CC.GRSC010-grey</v>
      </c>
      <c r="C928" s="413">
        <f>_xlfn.XLOOKUP(E928,holds!B:B,holds!R:R)</f>
        <v>0</v>
      </c>
      <c r="D928" s="293">
        <v>70001</v>
      </c>
      <c r="E928" t="s">
        <v>277</v>
      </c>
      <c r="F928" s="295" t="s">
        <v>118</v>
      </c>
    </row>
    <row r="929" spans="1:6" hidden="1">
      <c r="A929" s="293">
        <v>70001</v>
      </c>
      <c r="B929" s="296" t="str">
        <f t="shared" si="15"/>
        <v>CC.GRSC011-grey</v>
      </c>
      <c r="C929" s="413">
        <f>_xlfn.XLOOKUP(E929,holds!B:B,holds!R:R)</f>
        <v>0</v>
      </c>
      <c r="D929" s="293">
        <v>70001</v>
      </c>
      <c r="E929" t="s">
        <v>279</v>
      </c>
      <c r="F929" s="295" t="s">
        <v>118</v>
      </c>
    </row>
    <row r="930" spans="1:6" hidden="1">
      <c r="A930" s="293">
        <v>70001</v>
      </c>
      <c r="B930" s="296" t="str">
        <f t="shared" si="15"/>
        <v>CC.GRSC012-grey</v>
      </c>
      <c r="C930" s="413">
        <f>_xlfn.XLOOKUP(E930,holds!B:B,holds!R:R)</f>
        <v>0</v>
      </c>
      <c r="D930" s="293">
        <v>70001</v>
      </c>
      <c r="E930" t="s">
        <v>281</v>
      </c>
      <c r="F930" s="295" t="s">
        <v>118</v>
      </c>
    </row>
    <row r="931" spans="1:6" hidden="1">
      <c r="A931" s="293">
        <v>70001</v>
      </c>
      <c r="B931" s="296" t="str">
        <f t="shared" si="15"/>
        <v>CC.GRSC013-grey</v>
      </c>
      <c r="C931" s="413">
        <f>_xlfn.XLOOKUP(E931,holds!B:B,holds!R:R)</f>
        <v>0</v>
      </c>
      <c r="D931" s="293">
        <v>70001</v>
      </c>
      <c r="E931" t="s">
        <v>283</v>
      </c>
      <c r="F931" s="295" t="s">
        <v>118</v>
      </c>
    </row>
    <row r="932" spans="1:6" hidden="1">
      <c r="A932" s="293">
        <v>70001</v>
      </c>
      <c r="B932" s="296" t="str">
        <f t="shared" si="15"/>
        <v>CC.GRSC001-black</v>
      </c>
      <c r="C932" s="413">
        <f>_xlfn.XLOOKUP(E932,holds!B:B,holds!S:S)</f>
        <v>0</v>
      </c>
      <c r="D932" s="293">
        <v>70001</v>
      </c>
      <c r="E932" t="s">
        <v>259</v>
      </c>
      <c r="F932" s="295" t="s">
        <v>119</v>
      </c>
    </row>
    <row r="933" spans="1:6" hidden="1">
      <c r="A933" s="293">
        <v>70001</v>
      </c>
      <c r="B933" s="296" t="str">
        <f t="shared" si="15"/>
        <v>CC.GRSC002-black</v>
      </c>
      <c r="C933" s="413">
        <f>_xlfn.XLOOKUP(E933,holds!B:B,holds!S:S)</f>
        <v>0</v>
      </c>
      <c r="D933" s="293">
        <v>70001</v>
      </c>
      <c r="E933" t="s">
        <v>261</v>
      </c>
      <c r="F933" s="295" t="s">
        <v>119</v>
      </c>
    </row>
    <row r="934" spans="1:6" hidden="1">
      <c r="A934" s="293">
        <v>70001</v>
      </c>
      <c r="B934" s="296" t="str">
        <f t="shared" si="15"/>
        <v>CC.GRSC003-black</v>
      </c>
      <c r="C934" s="413">
        <f>_xlfn.XLOOKUP(E934,holds!B:B,holds!S:S)</f>
        <v>0</v>
      </c>
      <c r="D934" s="293">
        <v>70001</v>
      </c>
      <c r="E934" t="s">
        <v>263</v>
      </c>
      <c r="F934" s="295" t="s">
        <v>119</v>
      </c>
    </row>
    <row r="935" spans="1:6" hidden="1">
      <c r="A935" s="293">
        <v>70001</v>
      </c>
      <c r="B935" s="296" t="str">
        <f t="shared" si="15"/>
        <v>CC.GRSC004-black</v>
      </c>
      <c r="C935" s="413">
        <f>_xlfn.XLOOKUP(E935,holds!B:B,holds!S:S)</f>
        <v>0</v>
      </c>
      <c r="D935" s="293">
        <v>70001</v>
      </c>
      <c r="E935" t="s">
        <v>265</v>
      </c>
      <c r="F935" s="295" t="s">
        <v>119</v>
      </c>
    </row>
    <row r="936" spans="1:6" hidden="1">
      <c r="A936" s="293">
        <v>70001</v>
      </c>
      <c r="B936" s="296" t="str">
        <f t="shared" si="15"/>
        <v>CC.GRSC005-black</v>
      </c>
      <c r="C936" s="413">
        <f>_xlfn.XLOOKUP(E936,holds!B:B,holds!S:S)</f>
        <v>0</v>
      </c>
      <c r="D936" s="293">
        <v>70001</v>
      </c>
      <c r="E936" t="s">
        <v>267</v>
      </c>
      <c r="F936" s="295" t="s">
        <v>119</v>
      </c>
    </row>
    <row r="937" spans="1:6" hidden="1">
      <c r="A937" s="293">
        <v>70001</v>
      </c>
      <c r="B937" s="296" t="str">
        <f t="shared" si="15"/>
        <v>CC.GRSC006-black</v>
      </c>
      <c r="C937" s="413">
        <f>_xlfn.XLOOKUP(E937,holds!B:B,holds!S:S)</f>
        <v>0</v>
      </c>
      <c r="D937" s="293">
        <v>70001</v>
      </c>
      <c r="E937" t="s">
        <v>269</v>
      </c>
      <c r="F937" s="295" t="s">
        <v>119</v>
      </c>
    </row>
    <row r="938" spans="1:6" hidden="1">
      <c r="A938" s="293">
        <v>70001</v>
      </c>
      <c r="B938" s="296" t="str">
        <f t="shared" si="15"/>
        <v>CC.GRSC007-black</v>
      </c>
      <c r="C938" s="413">
        <f>_xlfn.XLOOKUP(E938,holds!B:B,holds!S:S)</f>
        <v>0</v>
      </c>
      <c r="D938" s="293">
        <v>70001</v>
      </c>
      <c r="E938" t="s">
        <v>271</v>
      </c>
      <c r="F938" s="295" t="s">
        <v>119</v>
      </c>
    </row>
    <row r="939" spans="1:6" hidden="1">
      <c r="A939" s="293">
        <v>70001</v>
      </c>
      <c r="B939" s="296" t="str">
        <f t="shared" si="15"/>
        <v>CC.GRSC008-black</v>
      </c>
      <c r="C939" s="413">
        <f>_xlfn.XLOOKUP(E939,holds!B:B,holds!S:S)</f>
        <v>0</v>
      </c>
      <c r="D939" s="293">
        <v>70001</v>
      </c>
      <c r="E939" t="s">
        <v>273</v>
      </c>
      <c r="F939" s="295" t="s">
        <v>119</v>
      </c>
    </row>
    <row r="940" spans="1:6" hidden="1">
      <c r="A940" s="293">
        <v>70001</v>
      </c>
      <c r="B940" s="296" t="str">
        <f t="shared" si="15"/>
        <v>CC.GRSC009-black</v>
      </c>
      <c r="C940" s="413">
        <f>_xlfn.XLOOKUP(E940,holds!B:B,holds!S:S)</f>
        <v>0</v>
      </c>
      <c r="D940" s="293">
        <v>70001</v>
      </c>
      <c r="E940" t="s">
        <v>275</v>
      </c>
      <c r="F940" s="295" t="s">
        <v>119</v>
      </c>
    </row>
    <row r="941" spans="1:6" hidden="1">
      <c r="A941" s="293">
        <v>70001</v>
      </c>
      <c r="B941" s="296" t="str">
        <f t="shared" si="15"/>
        <v>CC.GRSC010-black</v>
      </c>
      <c r="C941" s="413">
        <f>_xlfn.XLOOKUP(E941,holds!B:B,holds!S:S)</f>
        <v>0</v>
      </c>
      <c r="D941" s="293">
        <v>70001</v>
      </c>
      <c r="E941" t="s">
        <v>277</v>
      </c>
      <c r="F941" s="295" t="s">
        <v>119</v>
      </c>
    </row>
    <row r="942" spans="1:6" hidden="1">
      <c r="A942" s="293">
        <v>70001</v>
      </c>
      <c r="B942" s="296" t="str">
        <f t="shared" si="15"/>
        <v>CC.GRSC011-black</v>
      </c>
      <c r="C942" s="413">
        <f>_xlfn.XLOOKUP(E942,holds!B:B,holds!S:S)</f>
        <v>0</v>
      </c>
      <c r="D942" s="293">
        <v>70001</v>
      </c>
      <c r="E942" t="s">
        <v>279</v>
      </c>
      <c r="F942" s="295" t="s">
        <v>119</v>
      </c>
    </row>
    <row r="943" spans="1:6" hidden="1">
      <c r="A943" s="293">
        <v>70001</v>
      </c>
      <c r="B943" s="296" t="str">
        <f t="shared" si="15"/>
        <v>CC.GRSC012-black</v>
      </c>
      <c r="C943" s="413">
        <f>_xlfn.XLOOKUP(E943,holds!B:B,holds!S:S)</f>
        <v>0</v>
      </c>
      <c r="D943" s="293">
        <v>70001</v>
      </c>
      <c r="E943" t="s">
        <v>281</v>
      </c>
      <c r="F943" s="295" t="s">
        <v>119</v>
      </c>
    </row>
    <row r="944" spans="1:6" hidden="1">
      <c r="A944" s="293">
        <v>70001</v>
      </c>
      <c r="B944" s="296" t="str">
        <f t="shared" si="15"/>
        <v>CC.GRSC013-black</v>
      </c>
      <c r="C944" s="413">
        <f>_xlfn.XLOOKUP(E944,holds!B:B,holds!S:S)</f>
        <v>0</v>
      </c>
      <c r="D944" s="293">
        <v>70001</v>
      </c>
      <c r="E944" t="s">
        <v>283</v>
      </c>
      <c r="F944" s="295" t="s">
        <v>119</v>
      </c>
    </row>
    <row r="945" spans="1:6" hidden="1">
      <c r="A945" s="293">
        <v>70001</v>
      </c>
      <c r="B945" s="296" t="str">
        <f t="shared" si="15"/>
        <v>CC.GRSC001-white</v>
      </c>
      <c r="C945" s="413">
        <f>_xlfn.XLOOKUP(E945,holds!B:B,holds!T:T)</f>
        <v>0</v>
      </c>
      <c r="D945" s="293">
        <v>70001</v>
      </c>
      <c r="E945" t="s">
        <v>259</v>
      </c>
      <c r="F945" s="295" t="s">
        <v>120</v>
      </c>
    </row>
    <row r="946" spans="1:6" hidden="1">
      <c r="A946" s="293">
        <v>70001</v>
      </c>
      <c r="B946" s="296" t="str">
        <f t="shared" si="15"/>
        <v>CC.GRSC002-white</v>
      </c>
      <c r="C946" s="413">
        <f>_xlfn.XLOOKUP(E946,holds!B:B,holds!T:T)</f>
        <v>0</v>
      </c>
      <c r="D946" s="293">
        <v>70001</v>
      </c>
      <c r="E946" t="s">
        <v>261</v>
      </c>
      <c r="F946" s="295" t="s">
        <v>120</v>
      </c>
    </row>
    <row r="947" spans="1:6" hidden="1">
      <c r="A947" s="293">
        <v>70001</v>
      </c>
      <c r="B947" s="296" t="str">
        <f t="shared" si="15"/>
        <v>CC.GRSC003-white</v>
      </c>
      <c r="C947" s="413">
        <f>_xlfn.XLOOKUP(E947,holds!B:B,holds!T:T)</f>
        <v>0</v>
      </c>
      <c r="D947" s="293">
        <v>70001</v>
      </c>
      <c r="E947" t="s">
        <v>263</v>
      </c>
      <c r="F947" s="295" t="s">
        <v>120</v>
      </c>
    </row>
    <row r="948" spans="1:6" hidden="1">
      <c r="A948" s="293">
        <v>70001</v>
      </c>
      <c r="B948" s="296" t="str">
        <f t="shared" si="15"/>
        <v>CC.GRSC004-white</v>
      </c>
      <c r="C948" s="413">
        <f>_xlfn.XLOOKUP(E948,holds!B:B,holds!T:T)</f>
        <v>0</v>
      </c>
      <c r="D948" s="293">
        <v>70001</v>
      </c>
      <c r="E948" t="s">
        <v>265</v>
      </c>
      <c r="F948" s="295" t="s">
        <v>120</v>
      </c>
    </row>
    <row r="949" spans="1:6" hidden="1">
      <c r="A949" s="293">
        <v>70001</v>
      </c>
      <c r="B949" s="296" t="str">
        <f t="shared" si="15"/>
        <v>CC.GRSC005-white</v>
      </c>
      <c r="C949" s="413">
        <f>_xlfn.XLOOKUP(E949,holds!B:B,holds!T:T)</f>
        <v>0</v>
      </c>
      <c r="D949" s="293">
        <v>70001</v>
      </c>
      <c r="E949" t="s">
        <v>267</v>
      </c>
      <c r="F949" s="295" t="s">
        <v>120</v>
      </c>
    </row>
    <row r="950" spans="1:6" hidden="1">
      <c r="A950" s="293">
        <v>70001</v>
      </c>
      <c r="B950" s="296" t="str">
        <f t="shared" si="15"/>
        <v>CC.GRSC006-white</v>
      </c>
      <c r="C950" s="413">
        <f>_xlfn.XLOOKUP(E950,holds!B:B,holds!T:T)</f>
        <v>0</v>
      </c>
      <c r="D950" s="293">
        <v>70001</v>
      </c>
      <c r="E950" t="s">
        <v>269</v>
      </c>
      <c r="F950" s="295" t="s">
        <v>120</v>
      </c>
    </row>
    <row r="951" spans="1:6" hidden="1">
      <c r="A951" s="293">
        <v>70001</v>
      </c>
      <c r="B951" s="296" t="str">
        <f t="shared" si="15"/>
        <v>CC.GRSC007-white</v>
      </c>
      <c r="C951" s="413">
        <f>_xlfn.XLOOKUP(E951,holds!B:B,holds!T:T)</f>
        <v>0</v>
      </c>
      <c r="D951" s="293">
        <v>70001</v>
      </c>
      <c r="E951" t="s">
        <v>271</v>
      </c>
      <c r="F951" s="295" t="s">
        <v>120</v>
      </c>
    </row>
    <row r="952" spans="1:6" hidden="1">
      <c r="A952" s="293">
        <v>70001</v>
      </c>
      <c r="B952" s="296" t="str">
        <f t="shared" si="15"/>
        <v>CC.GRSC008-white</v>
      </c>
      <c r="C952" s="413">
        <f>_xlfn.XLOOKUP(E952,holds!B:B,holds!T:T)</f>
        <v>0</v>
      </c>
      <c r="D952" s="293">
        <v>70001</v>
      </c>
      <c r="E952" t="s">
        <v>273</v>
      </c>
      <c r="F952" s="295" t="s">
        <v>120</v>
      </c>
    </row>
    <row r="953" spans="1:6" hidden="1">
      <c r="A953" s="293">
        <v>70001</v>
      </c>
      <c r="B953" s="296" t="str">
        <f t="shared" si="15"/>
        <v>CC.GRSC009-white</v>
      </c>
      <c r="C953" s="413">
        <f>_xlfn.XLOOKUP(E953,holds!B:B,holds!T:T)</f>
        <v>0</v>
      </c>
      <c r="D953" s="293">
        <v>70001</v>
      </c>
      <c r="E953" t="s">
        <v>275</v>
      </c>
      <c r="F953" s="295" t="s">
        <v>120</v>
      </c>
    </row>
    <row r="954" spans="1:6" hidden="1">
      <c r="A954" s="293">
        <v>70001</v>
      </c>
      <c r="B954" s="296" t="str">
        <f t="shared" si="15"/>
        <v>CC.GRSC010-white</v>
      </c>
      <c r="C954" s="413">
        <f>_xlfn.XLOOKUP(E954,holds!B:B,holds!T:T)</f>
        <v>0</v>
      </c>
      <c r="D954" s="293">
        <v>70001</v>
      </c>
      <c r="E954" t="s">
        <v>277</v>
      </c>
      <c r="F954" s="295" t="s">
        <v>120</v>
      </c>
    </row>
    <row r="955" spans="1:6" hidden="1">
      <c r="A955" s="293">
        <v>70001</v>
      </c>
      <c r="B955" s="296" t="str">
        <f t="shared" si="15"/>
        <v>CC.GRSC011-white</v>
      </c>
      <c r="C955" s="413">
        <f>_xlfn.XLOOKUP(E955,holds!B:B,holds!T:T)</f>
        <v>0</v>
      </c>
      <c r="D955" s="293">
        <v>70001</v>
      </c>
      <c r="E955" t="s">
        <v>279</v>
      </c>
      <c r="F955" s="295" t="s">
        <v>120</v>
      </c>
    </row>
    <row r="956" spans="1:6" hidden="1">
      <c r="A956" s="293">
        <v>70001</v>
      </c>
      <c r="B956" s="296" t="str">
        <f t="shared" ref="B956:B1009" si="16">E956&amp;"-"&amp;F956</f>
        <v>CC.GRSC012-white</v>
      </c>
      <c r="C956" s="413">
        <f>_xlfn.XLOOKUP(E956,holds!B:B,holds!T:T)</f>
        <v>0</v>
      </c>
      <c r="D956" s="293">
        <v>70001</v>
      </c>
      <c r="E956" t="s">
        <v>281</v>
      </c>
      <c r="F956" s="295" t="s">
        <v>120</v>
      </c>
    </row>
    <row r="957" spans="1:6" hidden="1">
      <c r="A957" s="293">
        <v>70001</v>
      </c>
      <c r="B957" s="296" t="str">
        <f t="shared" si="16"/>
        <v>CC.GRSC013-white</v>
      </c>
      <c r="C957" s="413">
        <f>_xlfn.XLOOKUP(E957,holds!B:B,holds!T:T)</f>
        <v>0</v>
      </c>
      <c r="D957" s="293">
        <v>70001</v>
      </c>
      <c r="E957" t="s">
        <v>283</v>
      </c>
      <c r="F957" s="295" t="s">
        <v>120</v>
      </c>
    </row>
    <row r="958" spans="1:6" hidden="1">
      <c r="A958" s="293">
        <v>70001</v>
      </c>
      <c r="B958" s="296" t="str">
        <f t="shared" si="16"/>
        <v>CC.GRSC001-fluoyellow</v>
      </c>
      <c r="C958" s="413">
        <f>_xlfn.XLOOKUP(E958,holds!B:B,holds!U:U)</f>
        <v>0</v>
      </c>
      <c r="D958" s="293">
        <v>70001</v>
      </c>
      <c r="E958" t="s">
        <v>259</v>
      </c>
      <c r="F958" s="295" t="s">
        <v>121</v>
      </c>
    </row>
    <row r="959" spans="1:6" hidden="1">
      <c r="A959" s="293">
        <v>70001</v>
      </c>
      <c r="B959" s="296" t="str">
        <f t="shared" si="16"/>
        <v>CC.GRSC002-fluoyellow</v>
      </c>
      <c r="C959" s="413">
        <f>_xlfn.XLOOKUP(E959,holds!B:B,holds!U:U)</f>
        <v>0</v>
      </c>
      <c r="D959" s="293">
        <v>70001</v>
      </c>
      <c r="E959" t="s">
        <v>261</v>
      </c>
      <c r="F959" s="295" t="s">
        <v>121</v>
      </c>
    </row>
    <row r="960" spans="1:6" hidden="1">
      <c r="A960" s="293">
        <v>70001</v>
      </c>
      <c r="B960" s="296" t="str">
        <f t="shared" si="16"/>
        <v>CC.GRSC003-fluoyellow</v>
      </c>
      <c r="C960" s="413">
        <f>_xlfn.XLOOKUP(E960,holds!B:B,holds!U:U)</f>
        <v>0</v>
      </c>
      <c r="D960" s="293">
        <v>70001</v>
      </c>
      <c r="E960" t="s">
        <v>263</v>
      </c>
      <c r="F960" s="295" t="s">
        <v>121</v>
      </c>
    </row>
    <row r="961" spans="1:6" hidden="1">
      <c r="A961" s="293">
        <v>70001</v>
      </c>
      <c r="B961" s="296" t="str">
        <f t="shared" si="16"/>
        <v>CC.GRSC004-fluoyellow</v>
      </c>
      <c r="C961" s="413">
        <f>_xlfn.XLOOKUP(E961,holds!B:B,holds!U:U)</f>
        <v>0</v>
      </c>
      <c r="D961" s="293">
        <v>70001</v>
      </c>
      <c r="E961" t="s">
        <v>265</v>
      </c>
      <c r="F961" s="295" t="s">
        <v>121</v>
      </c>
    </row>
    <row r="962" spans="1:6" hidden="1">
      <c r="A962" s="293">
        <v>70001</v>
      </c>
      <c r="B962" s="296" t="str">
        <f t="shared" si="16"/>
        <v>CC.GRSC005-fluoyellow</v>
      </c>
      <c r="C962" s="413">
        <f>_xlfn.XLOOKUP(E962,holds!B:B,holds!U:U)</f>
        <v>0</v>
      </c>
      <c r="D962" s="293">
        <v>70001</v>
      </c>
      <c r="E962" t="s">
        <v>267</v>
      </c>
      <c r="F962" s="295" t="s">
        <v>121</v>
      </c>
    </row>
    <row r="963" spans="1:6" hidden="1">
      <c r="A963" s="293">
        <v>70001</v>
      </c>
      <c r="B963" s="296" t="str">
        <f t="shared" si="16"/>
        <v>CC.GRSC006-fluoyellow</v>
      </c>
      <c r="C963" s="413">
        <f>_xlfn.XLOOKUP(E963,holds!B:B,holds!U:U)</f>
        <v>0</v>
      </c>
      <c r="D963" s="293">
        <v>70001</v>
      </c>
      <c r="E963" t="s">
        <v>269</v>
      </c>
      <c r="F963" s="295" t="s">
        <v>121</v>
      </c>
    </row>
    <row r="964" spans="1:6" hidden="1">
      <c r="A964" s="293">
        <v>70001</v>
      </c>
      <c r="B964" s="296" t="str">
        <f t="shared" si="16"/>
        <v>CC.GRSC007-fluoyellow</v>
      </c>
      <c r="C964" s="413">
        <f>_xlfn.XLOOKUP(E964,holds!B:B,holds!U:U)</f>
        <v>0</v>
      </c>
      <c r="D964" s="293">
        <v>70001</v>
      </c>
      <c r="E964" t="s">
        <v>271</v>
      </c>
      <c r="F964" s="295" t="s">
        <v>121</v>
      </c>
    </row>
    <row r="965" spans="1:6" hidden="1">
      <c r="A965" s="293">
        <v>70001</v>
      </c>
      <c r="B965" s="296" t="str">
        <f t="shared" si="16"/>
        <v>CC.GRSC008-fluoyellow</v>
      </c>
      <c r="C965" s="413">
        <f>_xlfn.XLOOKUP(E965,holds!B:B,holds!U:U)</f>
        <v>0</v>
      </c>
      <c r="D965" s="293">
        <v>70001</v>
      </c>
      <c r="E965" t="s">
        <v>273</v>
      </c>
      <c r="F965" s="295" t="s">
        <v>121</v>
      </c>
    </row>
    <row r="966" spans="1:6" hidden="1">
      <c r="A966" s="293">
        <v>70001</v>
      </c>
      <c r="B966" s="296" t="str">
        <f t="shared" si="16"/>
        <v>CC.GRSC009-fluoyellow</v>
      </c>
      <c r="C966" s="413">
        <f>_xlfn.XLOOKUP(E966,holds!B:B,holds!U:U)</f>
        <v>0</v>
      </c>
      <c r="D966" s="293">
        <v>70001</v>
      </c>
      <c r="E966" t="s">
        <v>275</v>
      </c>
      <c r="F966" s="295" t="s">
        <v>121</v>
      </c>
    </row>
    <row r="967" spans="1:6" hidden="1">
      <c r="A967" s="293">
        <v>70001</v>
      </c>
      <c r="B967" s="296" t="str">
        <f t="shared" si="16"/>
        <v>CC.GRSC010-fluoyellow</v>
      </c>
      <c r="C967" s="413">
        <f>_xlfn.XLOOKUP(E967,holds!B:B,holds!U:U)</f>
        <v>0</v>
      </c>
      <c r="D967" s="293">
        <v>70001</v>
      </c>
      <c r="E967" t="s">
        <v>277</v>
      </c>
      <c r="F967" s="295" t="s">
        <v>121</v>
      </c>
    </row>
    <row r="968" spans="1:6" hidden="1">
      <c r="A968" s="293">
        <v>70001</v>
      </c>
      <c r="B968" s="296" t="str">
        <f t="shared" si="16"/>
        <v>CC.GRSC011-fluoyellow</v>
      </c>
      <c r="C968" s="413">
        <f>_xlfn.XLOOKUP(E968,holds!B:B,holds!U:U)</f>
        <v>0</v>
      </c>
      <c r="D968" s="293">
        <v>70001</v>
      </c>
      <c r="E968" t="s">
        <v>279</v>
      </c>
      <c r="F968" s="295" t="s">
        <v>121</v>
      </c>
    </row>
    <row r="969" spans="1:6" hidden="1">
      <c r="A969" s="293">
        <v>70001</v>
      </c>
      <c r="B969" s="296" t="str">
        <f t="shared" si="16"/>
        <v>CC.GRSC012-fluoyellow</v>
      </c>
      <c r="C969" s="413">
        <f>_xlfn.XLOOKUP(E969,holds!B:B,holds!U:U)</f>
        <v>0</v>
      </c>
      <c r="D969" s="293">
        <v>70001</v>
      </c>
      <c r="E969" t="s">
        <v>281</v>
      </c>
      <c r="F969" s="295" t="s">
        <v>121</v>
      </c>
    </row>
    <row r="970" spans="1:6" hidden="1">
      <c r="A970" s="293">
        <v>70001</v>
      </c>
      <c r="B970" s="296" t="str">
        <f t="shared" si="16"/>
        <v>CC.GRSC013-fluoyellow</v>
      </c>
      <c r="C970" s="413">
        <f>_xlfn.XLOOKUP(E970,holds!B:B,holds!U:U)</f>
        <v>0</v>
      </c>
      <c r="D970" s="293">
        <v>70001</v>
      </c>
      <c r="E970" t="s">
        <v>283</v>
      </c>
      <c r="F970" s="295" t="s">
        <v>121</v>
      </c>
    </row>
    <row r="971" spans="1:6" hidden="1">
      <c r="A971" s="293">
        <v>70001</v>
      </c>
      <c r="B971" s="296" t="str">
        <f t="shared" si="16"/>
        <v>CC.GRSC001-fluoorange</v>
      </c>
      <c r="C971" s="413">
        <f>_xlfn.XLOOKUP(E971,holds!B:B,holds!V:V)</f>
        <v>0</v>
      </c>
      <c r="D971" s="293">
        <v>70001</v>
      </c>
      <c r="E971" t="s">
        <v>259</v>
      </c>
      <c r="F971" s="295" t="s">
        <v>122</v>
      </c>
    </row>
    <row r="972" spans="1:6" hidden="1">
      <c r="A972" s="293">
        <v>70001</v>
      </c>
      <c r="B972" s="296" t="str">
        <f t="shared" si="16"/>
        <v>CC.GRSC002-fluoorange</v>
      </c>
      <c r="C972" s="413">
        <f>_xlfn.XLOOKUP(E972,holds!B:B,holds!V:V)</f>
        <v>0</v>
      </c>
      <c r="D972" s="293">
        <v>70001</v>
      </c>
      <c r="E972" t="s">
        <v>261</v>
      </c>
      <c r="F972" s="295" t="s">
        <v>122</v>
      </c>
    </row>
    <row r="973" spans="1:6" hidden="1">
      <c r="A973" s="293">
        <v>70001</v>
      </c>
      <c r="B973" s="296" t="str">
        <f t="shared" si="16"/>
        <v>CC.GRSC003-fluoorange</v>
      </c>
      <c r="C973" s="413">
        <f>_xlfn.XLOOKUP(E973,holds!B:B,holds!V:V)</f>
        <v>0</v>
      </c>
      <c r="D973" s="293">
        <v>70001</v>
      </c>
      <c r="E973" t="s">
        <v>263</v>
      </c>
      <c r="F973" s="295" t="s">
        <v>122</v>
      </c>
    </row>
    <row r="974" spans="1:6" hidden="1">
      <c r="A974" s="293">
        <v>70001</v>
      </c>
      <c r="B974" s="296" t="str">
        <f t="shared" si="16"/>
        <v>CC.GRSC004-fluoorange</v>
      </c>
      <c r="C974" s="413">
        <f>_xlfn.XLOOKUP(E974,holds!B:B,holds!V:V)</f>
        <v>0</v>
      </c>
      <c r="D974" s="293">
        <v>70001</v>
      </c>
      <c r="E974" t="s">
        <v>265</v>
      </c>
      <c r="F974" s="295" t="s">
        <v>122</v>
      </c>
    </row>
    <row r="975" spans="1:6" hidden="1">
      <c r="A975" s="293">
        <v>70001</v>
      </c>
      <c r="B975" s="296" t="str">
        <f t="shared" si="16"/>
        <v>CC.GRSC005-fluoorange</v>
      </c>
      <c r="C975" s="413">
        <f>_xlfn.XLOOKUP(E975,holds!B:B,holds!V:V)</f>
        <v>0</v>
      </c>
      <c r="D975" s="293">
        <v>70001</v>
      </c>
      <c r="E975" t="s">
        <v>267</v>
      </c>
      <c r="F975" s="295" t="s">
        <v>122</v>
      </c>
    </row>
    <row r="976" spans="1:6" hidden="1">
      <c r="A976" s="293">
        <v>70001</v>
      </c>
      <c r="B976" s="296" t="str">
        <f t="shared" si="16"/>
        <v>CC.GRSC006-fluoorange</v>
      </c>
      <c r="C976" s="413">
        <f>_xlfn.XLOOKUP(E976,holds!B:B,holds!V:V)</f>
        <v>0</v>
      </c>
      <c r="D976" s="293">
        <v>70001</v>
      </c>
      <c r="E976" t="s">
        <v>269</v>
      </c>
      <c r="F976" s="295" t="s">
        <v>122</v>
      </c>
    </row>
    <row r="977" spans="1:6" hidden="1">
      <c r="A977" s="293">
        <v>70001</v>
      </c>
      <c r="B977" s="296" t="str">
        <f t="shared" si="16"/>
        <v>CC.GRSC007-fluoorange</v>
      </c>
      <c r="C977" s="413">
        <f>_xlfn.XLOOKUP(E977,holds!B:B,holds!V:V)</f>
        <v>0</v>
      </c>
      <c r="D977" s="293">
        <v>70001</v>
      </c>
      <c r="E977" t="s">
        <v>271</v>
      </c>
      <c r="F977" s="295" t="s">
        <v>122</v>
      </c>
    </row>
    <row r="978" spans="1:6" hidden="1">
      <c r="A978" s="293">
        <v>70001</v>
      </c>
      <c r="B978" s="296" t="str">
        <f t="shared" si="16"/>
        <v>CC.GRSC008-fluoorange</v>
      </c>
      <c r="C978" s="413">
        <f>_xlfn.XLOOKUP(E978,holds!B:B,holds!V:V)</f>
        <v>0</v>
      </c>
      <c r="D978" s="293">
        <v>70001</v>
      </c>
      <c r="E978" t="s">
        <v>273</v>
      </c>
      <c r="F978" s="295" t="s">
        <v>122</v>
      </c>
    </row>
    <row r="979" spans="1:6" hidden="1">
      <c r="A979" s="293">
        <v>70001</v>
      </c>
      <c r="B979" s="296" t="str">
        <f t="shared" si="16"/>
        <v>CC.GRSC009-fluoorange</v>
      </c>
      <c r="C979" s="413">
        <f>_xlfn.XLOOKUP(E979,holds!B:B,holds!V:V)</f>
        <v>0</v>
      </c>
      <c r="D979" s="293">
        <v>70001</v>
      </c>
      <c r="E979" t="s">
        <v>275</v>
      </c>
      <c r="F979" s="295" t="s">
        <v>122</v>
      </c>
    </row>
    <row r="980" spans="1:6" hidden="1">
      <c r="A980" s="293">
        <v>70001</v>
      </c>
      <c r="B980" s="296" t="str">
        <f t="shared" si="16"/>
        <v>CC.GRSC010-fluoorange</v>
      </c>
      <c r="C980" s="413">
        <f>_xlfn.XLOOKUP(E980,holds!B:B,holds!V:V)</f>
        <v>0</v>
      </c>
      <c r="D980" s="293">
        <v>70001</v>
      </c>
      <c r="E980" t="s">
        <v>277</v>
      </c>
      <c r="F980" s="295" t="s">
        <v>122</v>
      </c>
    </row>
    <row r="981" spans="1:6" hidden="1">
      <c r="A981" s="293">
        <v>70001</v>
      </c>
      <c r="B981" s="296" t="str">
        <f t="shared" si="16"/>
        <v>CC.GRSC011-fluoorange</v>
      </c>
      <c r="C981" s="413">
        <f>_xlfn.XLOOKUP(E981,holds!B:B,holds!V:V)</f>
        <v>0</v>
      </c>
      <c r="D981" s="293">
        <v>70001</v>
      </c>
      <c r="E981" t="s">
        <v>279</v>
      </c>
      <c r="F981" s="295" t="s">
        <v>122</v>
      </c>
    </row>
    <row r="982" spans="1:6" hidden="1">
      <c r="A982" s="293">
        <v>70001</v>
      </c>
      <c r="B982" s="296" t="str">
        <f t="shared" si="16"/>
        <v>CC.GRSC012-fluoorange</v>
      </c>
      <c r="C982" s="413">
        <f>_xlfn.XLOOKUP(E982,holds!B:B,holds!V:V)</f>
        <v>0</v>
      </c>
      <c r="D982" s="293">
        <v>70001</v>
      </c>
      <c r="E982" t="s">
        <v>281</v>
      </c>
      <c r="F982" s="295" t="s">
        <v>122</v>
      </c>
    </row>
    <row r="983" spans="1:6" hidden="1">
      <c r="A983" s="293">
        <v>70001</v>
      </c>
      <c r="B983" s="296" t="str">
        <f t="shared" si="16"/>
        <v>CC.GRSC013-fluoorange</v>
      </c>
      <c r="C983" s="413">
        <f>_xlfn.XLOOKUP(E983,holds!B:B,holds!V:V)</f>
        <v>0</v>
      </c>
      <c r="D983" s="293">
        <v>70001</v>
      </c>
      <c r="E983" t="s">
        <v>283</v>
      </c>
      <c r="F983" s="295" t="s">
        <v>122</v>
      </c>
    </row>
    <row r="984" spans="1:6" hidden="1">
      <c r="A984" s="293">
        <v>70001</v>
      </c>
      <c r="B984" s="296" t="str">
        <f t="shared" si="16"/>
        <v>CC.GRSC001-fluopink</v>
      </c>
      <c r="C984" s="413">
        <f>_xlfn.XLOOKUP(E984,holds!B:B,holds!W:W)</f>
        <v>0</v>
      </c>
      <c r="D984" s="293">
        <v>70001</v>
      </c>
      <c r="E984" t="s">
        <v>259</v>
      </c>
      <c r="F984" s="295" t="s">
        <v>123</v>
      </c>
    </row>
    <row r="985" spans="1:6" hidden="1">
      <c r="A985" s="293">
        <v>70001</v>
      </c>
      <c r="B985" s="296" t="str">
        <f t="shared" si="16"/>
        <v>CC.GRSC002-fluopink</v>
      </c>
      <c r="C985" s="413">
        <f>_xlfn.XLOOKUP(E985,holds!B:B,holds!W:W)</f>
        <v>0</v>
      </c>
      <c r="D985" s="293">
        <v>70001</v>
      </c>
      <c r="E985" t="s">
        <v>261</v>
      </c>
      <c r="F985" s="295" t="s">
        <v>123</v>
      </c>
    </row>
    <row r="986" spans="1:6" hidden="1">
      <c r="A986" s="293">
        <v>70001</v>
      </c>
      <c r="B986" s="296" t="str">
        <f t="shared" si="16"/>
        <v>CC.GRSC003-fluopink</v>
      </c>
      <c r="C986" s="413">
        <f>_xlfn.XLOOKUP(E986,holds!B:B,holds!W:W)</f>
        <v>0</v>
      </c>
      <c r="D986" s="293">
        <v>70001</v>
      </c>
      <c r="E986" t="s">
        <v>263</v>
      </c>
      <c r="F986" s="295" t="s">
        <v>123</v>
      </c>
    </row>
    <row r="987" spans="1:6" hidden="1">
      <c r="A987" s="293">
        <v>70001</v>
      </c>
      <c r="B987" s="296" t="str">
        <f t="shared" si="16"/>
        <v>CC.GRSC004-fluopink</v>
      </c>
      <c r="C987" s="413">
        <f>_xlfn.XLOOKUP(E987,holds!B:B,holds!W:W)</f>
        <v>0</v>
      </c>
      <c r="D987" s="293">
        <v>70001</v>
      </c>
      <c r="E987" t="s">
        <v>265</v>
      </c>
      <c r="F987" s="295" t="s">
        <v>123</v>
      </c>
    </row>
    <row r="988" spans="1:6" hidden="1">
      <c r="A988" s="293">
        <v>70001</v>
      </c>
      <c r="B988" s="296" t="str">
        <f t="shared" si="16"/>
        <v>CC.GRSC005-fluopink</v>
      </c>
      <c r="C988" s="413">
        <f>_xlfn.XLOOKUP(E988,holds!B:B,holds!W:W)</f>
        <v>0</v>
      </c>
      <c r="D988" s="293">
        <v>70001</v>
      </c>
      <c r="E988" t="s">
        <v>267</v>
      </c>
      <c r="F988" s="295" t="s">
        <v>123</v>
      </c>
    </row>
    <row r="989" spans="1:6" hidden="1">
      <c r="A989" s="293">
        <v>70001</v>
      </c>
      <c r="B989" s="296" t="str">
        <f t="shared" si="16"/>
        <v>CC.GRSC006-fluopink</v>
      </c>
      <c r="C989" s="413">
        <f>_xlfn.XLOOKUP(E989,holds!B:B,holds!W:W)</f>
        <v>0</v>
      </c>
      <c r="D989" s="293">
        <v>70001</v>
      </c>
      <c r="E989" t="s">
        <v>269</v>
      </c>
      <c r="F989" s="295" t="s">
        <v>123</v>
      </c>
    </row>
    <row r="990" spans="1:6" hidden="1">
      <c r="A990" s="293">
        <v>70001</v>
      </c>
      <c r="B990" s="296" t="str">
        <f t="shared" si="16"/>
        <v>CC.GRSC007-fluopink</v>
      </c>
      <c r="C990" s="413">
        <f>_xlfn.XLOOKUP(E990,holds!B:B,holds!W:W)</f>
        <v>0</v>
      </c>
      <c r="D990" s="293">
        <v>70001</v>
      </c>
      <c r="E990" t="s">
        <v>271</v>
      </c>
      <c r="F990" s="295" t="s">
        <v>123</v>
      </c>
    </row>
    <row r="991" spans="1:6" hidden="1">
      <c r="A991" s="293">
        <v>70001</v>
      </c>
      <c r="B991" s="296" t="str">
        <f t="shared" si="16"/>
        <v>CC.GRSC008-fluopink</v>
      </c>
      <c r="C991" s="413">
        <f>_xlfn.XLOOKUP(E991,holds!B:B,holds!W:W)</f>
        <v>0</v>
      </c>
      <c r="D991" s="293">
        <v>70001</v>
      </c>
      <c r="E991" t="s">
        <v>273</v>
      </c>
      <c r="F991" s="295" t="s">
        <v>123</v>
      </c>
    </row>
    <row r="992" spans="1:6" hidden="1">
      <c r="A992" s="293">
        <v>70001</v>
      </c>
      <c r="B992" s="296" t="str">
        <f t="shared" si="16"/>
        <v>CC.GRSC009-fluopink</v>
      </c>
      <c r="C992" s="413">
        <f>_xlfn.XLOOKUP(E992,holds!B:B,holds!W:W)</f>
        <v>0</v>
      </c>
      <c r="D992" s="293">
        <v>70001</v>
      </c>
      <c r="E992" t="s">
        <v>275</v>
      </c>
      <c r="F992" s="295" t="s">
        <v>123</v>
      </c>
    </row>
    <row r="993" spans="1:6" hidden="1">
      <c r="A993" s="293">
        <v>70001</v>
      </c>
      <c r="B993" s="296" t="str">
        <f t="shared" si="16"/>
        <v>CC.GRSC010-fluopink</v>
      </c>
      <c r="C993" s="413">
        <f>_xlfn.XLOOKUP(E993,holds!B:B,holds!W:W)</f>
        <v>0</v>
      </c>
      <c r="D993" s="293">
        <v>70001</v>
      </c>
      <c r="E993" t="s">
        <v>277</v>
      </c>
      <c r="F993" s="295" t="s">
        <v>123</v>
      </c>
    </row>
    <row r="994" spans="1:6" hidden="1">
      <c r="A994" s="293">
        <v>70001</v>
      </c>
      <c r="B994" s="296" t="str">
        <f t="shared" si="16"/>
        <v>CC.GRSC011-fluopink</v>
      </c>
      <c r="C994" s="413">
        <f>_xlfn.XLOOKUP(E994,holds!B:B,holds!W:W)</f>
        <v>0</v>
      </c>
      <c r="D994" s="293">
        <v>70001</v>
      </c>
      <c r="E994" t="s">
        <v>279</v>
      </c>
      <c r="F994" s="295" t="s">
        <v>123</v>
      </c>
    </row>
    <row r="995" spans="1:6" hidden="1">
      <c r="A995" s="293">
        <v>70001</v>
      </c>
      <c r="B995" s="296" t="str">
        <f t="shared" si="16"/>
        <v>CC.GRSC012-fluopink</v>
      </c>
      <c r="C995" s="413">
        <f>_xlfn.XLOOKUP(E995,holds!B:B,holds!W:W)</f>
        <v>0</v>
      </c>
      <c r="D995" s="293">
        <v>70001</v>
      </c>
      <c r="E995" t="s">
        <v>281</v>
      </c>
      <c r="F995" s="295" t="s">
        <v>123</v>
      </c>
    </row>
    <row r="996" spans="1:6" hidden="1">
      <c r="A996" s="293">
        <v>70001</v>
      </c>
      <c r="B996" s="296" t="str">
        <f t="shared" si="16"/>
        <v>CC.GRSC013-fluopink</v>
      </c>
      <c r="C996" s="413">
        <f>_xlfn.XLOOKUP(E996,holds!B:B,holds!W:W)</f>
        <v>0</v>
      </c>
      <c r="D996" s="293">
        <v>70001</v>
      </c>
      <c r="E996" t="s">
        <v>283</v>
      </c>
      <c r="F996" s="295" t="s">
        <v>123</v>
      </c>
    </row>
    <row r="997" spans="1:6" hidden="1">
      <c r="A997" s="293">
        <v>70001</v>
      </c>
      <c r="B997" s="296" t="str">
        <f t="shared" si="16"/>
        <v>CC.GRSC001-fluogreen</v>
      </c>
      <c r="C997" s="413">
        <f>_xlfn.XLOOKUP(E997,holds!B:B,holds!X:X)</f>
        <v>0</v>
      </c>
      <c r="D997" s="293">
        <v>70001</v>
      </c>
      <c r="E997" t="s">
        <v>259</v>
      </c>
      <c r="F997" s="295" t="s">
        <v>124</v>
      </c>
    </row>
    <row r="998" spans="1:6" hidden="1">
      <c r="A998" s="293">
        <v>70001</v>
      </c>
      <c r="B998" s="296" t="str">
        <f t="shared" si="16"/>
        <v>CC.GRSC002-fluogreen</v>
      </c>
      <c r="C998" s="413">
        <f>_xlfn.XLOOKUP(E998,holds!B:B,holds!X:X)</f>
        <v>0</v>
      </c>
      <c r="D998" s="293">
        <v>70001</v>
      </c>
      <c r="E998" t="s">
        <v>261</v>
      </c>
      <c r="F998" s="295" t="s">
        <v>124</v>
      </c>
    </row>
    <row r="999" spans="1:6" hidden="1">
      <c r="A999" s="293">
        <v>70001</v>
      </c>
      <c r="B999" s="296" t="str">
        <f t="shared" si="16"/>
        <v>CC.GRSC003-fluogreen</v>
      </c>
      <c r="C999" s="413">
        <f>_xlfn.XLOOKUP(E999,holds!B:B,holds!X:X)</f>
        <v>0</v>
      </c>
      <c r="D999" s="293">
        <v>70001</v>
      </c>
      <c r="E999" t="s">
        <v>263</v>
      </c>
      <c r="F999" s="295" t="s">
        <v>124</v>
      </c>
    </row>
    <row r="1000" spans="1:6" hidden="1">
      <c r="A1000" s="293">
        <v>70001</v>
      </c>
      <c r="B1000" s="296" t="str">
        <f t="shared" si="16"/>
        <v>CC.GRSC004-fluogreen</v>
      </c>
      <c r="C1000" s="413">
        <f>_xlfn.XLOOKUP(E1000,holds!B:B,holds!X:X)</f>
        <v>0</v>
      </c>
      <c r="D1000" s="293">
        <v>70001</v>
      </c>
      <c r="E1000" t="s">
        <v>265</v>
      </c>
      <c r="F1000" s="295" t="s">
        <v>124</v>
      </c>
    </row>
    <row r="1001" spans="1:6" hidden="1">
      <c r="A1001" s="293">
        <v>70001</v>
      </c>
      <c r="B1001" s="296" t="str">
        <f t="shared" si="16"/>
        <v>CC.GRSC005-fluogreen</v>
      </c>
      <c r="C1001" s="413">
        <f>_xlfn.XLOOKUP(E1001,holds!B:B,holds!X:X)</f>
        <v>0</v>
      </c>
      <c r="D1001" s="293">
        <v>70001</v>
      </c>
      <c r="E1001" t="s">
        <v>267</v>
      </c>
      <c r="F1001" s="295" t="s">
        <v>124</v>
      </c>
    </row>
    <row r="1002" spans="1:6" hidden="1">
      <c r="A1002" s="293">
        <v>70001</v>
      </c>
      <c r="B1002" s="296" t="str">
        <f t="shared" si="16"/>
        <v>CC.GRSC006-fluogreen</v>
      </c>
      <c r="C1002" s="413">
        <f>_xlfn.XLOOKUP(E1002,holds!B:B,holds!X:X)</f>
        <v>0</v>
      </c>
      <c r="D1002" s="293">
        <v>70001</v>
      </c>
      <c r="E1002" t="s">
        <v>269</v>
      </c>
      <c r="F1002" s="295" t="s">
        <v>124</v>
      </c>
    </row>
    <row r="1003" spans="1:6" hidden="1">
      <c r="A1003" s="293">
        <v>70001</v>
      </c>
      <c r="B1003" s="296" t="str">
        <f t="shared" si="16"/>
        <v>CC.GRSC007-fluogreen</v>
      </c>
      <c r="C1003" s="413">
        <f>_xlfn.XLOOKUP(E1003,holds!B:B,holds!X:X)</f>
        <v>0</v>
      </c>
      <c r="D1003" s="293">
        <v>70001</v>
      </c>
      <c r="E1003" t="s">
        <v>271</v>
      </c>
      <c r="F1003" s="295" t="s">
        <v>124</v>
      </c>
    </row>
    <row r="1004" spans="1:6" hidden="1">
      <c r="A1004" s="293">
        <v>70001</v>
      </c>
      <c r="B1004" s="296" t="str">
        <f t="shared" si="16"/>
        <v>CC.GRSC008-fluogreen</v>
      </c>
      <c r="C1004" s="413">
        <f>_xlfn.XLOOKUP(E1004,holds!B:B,holds!X:X)</f>
        <v>0</v>
      </c>
      <c r="D1004" s="293">
        <v>70001</v>
      </c>
      <c r="E1004" t="s">
        <v>273</v>
      </c>
      <c r="F1004" s="295" t="s">
        <v>124</v>
      </c>
    </row>
    <row r="1005" spans="1:6" hidden="1">
      <c r="A1005" s="293">
        <v>70001</v>
      </c>
      <c r="B1005" s="296" t="str">
        <f t="shared" si="16"/>
        <v>CC.GRSC009-fluogreen</v>
      </c>
      <c r="C1005" s="413">
        <f>_xlfn.XLOOKUP(E1005,holds!B:B,holds!X:X)</f>
        <v>0</v>
      </c>
      <c r="D1005" s="293">
        <v>70001</v>
      </c>
      <c r="E1005" t="s">
        <v>275</v>
      </c>
      <c r="F1005" s="295" t="s">
        <v>124</v>
      </c>
    </row>
    <row r="1006" spans="1:6" hidden="1">
      <c r="A1006" s="293">
        <v>70001</v>
      </c>
      <c r="B1006" s="296" t="str">
        <f t="shared" si="16"/>
        <v>CC.GRSC010-fluogreen</v>
      </c>
      <c r="C1006" s="413">
        <f>_xlfn.XLOOKUP(E1006,holds!B:B,holds!X:X)</f>
        <v>0</v>
      </c>
      <c r="D1006" s="293">
        <v>70001</v>
      </c>
      <c r="E1006" t="s">
        <v>277</v>
      </c>
      <c r="F1006" s="295" t="s">
        <v>124</v>
      </c>
    </row>
    <row r="1007" spans="1:6" hidden="1">
      <c r="A1007" s="293">
        <v>70001</v>
      </c>
      <c r="B1007" s="296" t="str">
        <f t="shared" si="16"/>
        <v>CC.GRSC011-fluogreen</v>
      </c>
      <c r="C1007" s="413">
        <f>_xlfn.XLOOKUP(E1007,holds!B:B,holds!X:X)</f>
        <v>0</v>
      </c>
      <c r="D1007" s="293">
        <v>70001</v>
      </c>
      <c r="E1007" t="s">
        <v>279</v>
      </c>
      <c r="F1007" s="295" t="s">
        <v>124</v>
      </c>
    </row>
    <row r="1008" spans="1:6" hidden="1">
      <c r="A1008" s="293">
        <v>70001</v>
      </c>
      <c r="B1008" s="296" t="str">
        <f t="shared" si="16"/>
        <v>CC.GRSC012-fluogreen</v>
      </c>
      <c r="C1008" s="413">
        <f>_xlfn.XLOOKUP(E1008,holds!B:B,holds!X:X)</f>
        <v>0</v>
      </c>
      <c r="D1008" s="293">
        <v>70001</v>
      </c>
      <c r="E1008" t="s">
        <v>281</v>
      </c>
      <c r="F1008" s="295" t="s">
        <v>124</v>
      </c>
    </row>
    <row r="1009" spans="1:6" hidden="1">
      <c r="A1009" s="293">
        <v>70001</v>
      </c>
      <c r="B1009" s="296" t="str">
        <f t="shared" si="16"/>
        <v>CC.GRSC013-fluogreen</v>
      </c>
      <c r="C1009" s="413">
        <f>_xlfn.XLOOKUP(E1009,holds!B:B,holds!X:X)</f>
        <v>0</v>
      </c>
      <c r="D1009" s="293">
        <v>70001</v>
      </c>
      <c r="E1009" t="s">
        <v>283</v>
      </c>
      <c r="F1009" s="295" t="s">
        <v>124</v>
      </c>
    </row>
    <row r="1010" spans="1:6" hidden="1">
      <c r="A1010" s="293">
        <v>70001</v>
      </c>
      <c r="B1010" s="296" t="str">
        <f t="shared" ref="B1010:B1051" si="17">E1010&amp;"-"&amp;F1010</f>
        <v>CC.GRMO000-yellow</v>
      </c>
      <c r="C1010" s="413">
        <f>IF('sets &amp; selections'!H20&gt;0,'sets &amp; selections'!H20,0)</f>
        <v>0</v>
      </c>
      <c r="D1010" s="293">
        <v>70001</v>
      </c>
      <c r="E1010" t="s">
        <v>98</v>
      </c>
      <c r="F1010" s="295" t="s">
        <v>113</v>
      </c>
    </row>
    <row r="1011" spans="1:6" hidden="1">
      <c r="A1011" s="293">
        <v>70001</v>
      </c>
      <c r="B1011" s="296" t="str">
        <f t="shared" si="17"/>
        <v>CC.GRCR000-yellow</v>
      </c>
      <c r="C1011" s="413">
        <f>IF('sets &amp; selections'!H22&gt;0,'sets &amp; selections'!H22,0)</f>
        <v>0</v>
      </c>
      <c r="D1011" s="293">
        <v>70001</v>
      </c>
      <c r="E1011" t="s">
        <v>102</v>
      </c>
      <c r="F1011" s="295" t="s">
        <v>113</v>
      </c>
    </row>
    <row r="1012" spans="1:6" hidden="1">
      <c r="A1012" s="293">
        <v>70001</v>
      </c>
      <c r="B1012" s="296" t="str">
        <f t="shared" si="17"/>
        <v>CC.GRSC000-yellow</v>
      </c>
      <c r="C1012" s="413">
        <f>IF('sets &amp; selections'!H23&gt;0,'sets &amp; selections'!H23,0)</f>
        <v>0</v>
      </c>
      <c r="D1012" s="293">
        <v>70001</v>
      </c>
      <c r="E1012" t="s">
        <v>104</v>
      </c>
      <c r="F1012" s="295" t="s">
        <v>113</v>
      </c>
    </row>
    <row r="1013" spans="1:6" hidden="1">
      <c r="A1013" s="293">
        <v>70001</v>
      </c>
      <c r="B1013" s="296" t="str">
        <f t="shared" si="17"/>
        <v>CC.GRMO000-orange</v>
      </c>
      <c r="C1013" s="413">
        <f>IF('sets &amp; selections'!I20&gt;0,'sets &amp; selections'!I20,0)</f>
        <v>0</v>
      </c>
      <c r="D1013" s="293">
        <v>70001</v>
      </c>
      <c r="E1013" t="s">
        <v>98</v>
      </c>
      <c r="F1013" s="295" t="s">
        <v>114</v>
      </c>
    </row>
    <row r="1014" spans="1:6" hidden="1">
      <c r="A1014" s="293">
        <v>70001</v>
      </c>
      <c r="B1014" s="296" t="str">
        <f t="shared" si="17"/>
        <v>CC.GRCR000-orange</v>
      </c>
      <c r="C1014" s="413">
        <f>IF('sets &amp; selections'!I22&gt;0,'sets &amp; selections'!I22,0)</f>
        <v>0</v>
      </c>
      <c r="D1014" s="293">
        <v>70001</v>
      </c>
      <c r="E1014" t="s">
        <v>102</v>
      </c>
      <c r="F1014" s="295" t="s">
        <v>114</v>
      </c>
    </row>
    <row r="1015" spans="1:6" hidden="1">
      <c r="A1015" s="293">
        <v>70001</v>
      </c>
      <c r="B1015" s="296" t="str">
        <f t="shared" si="17"/>
        <v>CC.GRSC000-orange</v>
      </c>
      <c r="C1015" s="413">
        <f>IF('sets &amp; selections'!I23&gt;0,'sets &amp; selections'!I23,0)</f>
        <v>0</v>
      </c>
      <c r="D1015" s="293">
        <v>70001</v>
      </c>
      <c r="E1015" t="s">
        <v>104</v>
      </c>
      <c r="F1015" s="295" t="s">
        <v>114</v>
      </c>
    </row>
    <row r="1016" spans="1:6" hidden="1">
      <c r="A1016" s="293">
        <v>70001</v>
      </c>
      <c r="B1016" s="296" t="str">
        <f t="shared" si="17"/>
        <v>CC.GRMO000-red</v>
      </c>
      <c r="C1016" s="413">
        <f>IF('sets &amp; selections'!J20&gt;0,'sets &amp; selections'!J20,0)</f>
        <v>0</v>
      </c>
      <c r="D1016" s="293">
        <v>70001</v>
      </c>
      <c r="E1016" t="s">
        <v>98</v>
      </c>
      <c r="F1016" s="295" t="s">
        <v>115</v>
      </c>
    </row>
    <row r="1017" spans="1:6" hidden="1">
      <c r="A1017" s="293">
        <v>70001</v>
      </c>
      <c r="B1017" s="296" t="str">
        <f t="shared" si="17"/>
        <v>CC.GRCR000-red</v>
      </c>
      <c r="C1017" s="413">
        <f>IF('sets &amp; selections'!J22&gt;0,'sets &amp; selections'!J22,0)</f>
        <v>0</v>
      </c>
      <c r="D1017" s="293">
        <v>70001</v>
      </c>
      <c r="E1017" t="s">
        <v>102</v>
      </c>
      <c r="F1017" s="295" t="s">
        <v>115</v>
      </c>
    </row>
    <row r="1018" spans="1:6" hidden="1">
      <c r="A1018" s="293">
        <v>70001</v>
      </c>
      <c r="B1018" s="296" t="str">
        <f t="shared" si="17"/>
        <v>CC.GRSC000-red</v>
      </c>
      <c r="C1018" s="413">
        <f>IF('sets &amp; selections'!J23&gt;0,'sets &amp; selections'!J23,0)</f>
        <v>0</v>
      </c>
      <c r="D1018" s="293">
        <v>70001</v>
      </c>
      <c r="E1018" t="s">
        <v>104</v>
      </c>
      <c r="F1018" s="295" t="s">
        <v>115</v>
      </c>
    </row>
    <row r="1019" spans="1:6" hidden="1">
      <c r="A1019" s="293">
        <v>70001</v>
      </c>
      <c r="B1019" s="296" t="str">
        <f t="shared" si="17"/>
        <v>CC.GRMO000-purple</v>
      </c>
      <c r="C1019" s="413">
        <f>IF('sets &amp; selections'!K20+'sets &amp; selections'!L20+'sets &amp; selections'!M20&gt;0,'sets &amp; selections'!K20+'sets &amp; selections'!L20+'sets &amp; selections'!M20,0)</f>
        <v>0</v>
      </c>
      <c r="D1019" s="293">
        <v>70001</v>
      </c>
      <c r="E1019" t="s">
        <v>98</v>
      </c>
      <c r="F1019" s="295" t="s">
        <v>33</v>
      </c>
    </row>
    <row r="1020" spans="1:6" hidden="1">
      <c r="A1020" s="293">
        <v>70001</v>
      </c>
      <c r="B1020" s="296" t="str">
        <f t="shared" si="17"/>
        <v>CC.GRCR000-purple</v>
      </c>
      <c r="C1020" s="413">
        <f>IF('sets &amp; selections'!K22+'sets &amp; selections'!L22+'sets &amp; selections'!M22&gt;0,'sets &amp; selections'!K22+'sets &amp; selections'!L22+'sets &amp; selections'!M22,0)</f>
        <v>0</v>
      </c>
      <c r="D1020" s="293">
        <v>70001</v>
      </c>
      <c r="E1020" t="s">
        <v>102</v>
      </c>
      <c r="F1020" s="295" t="s">
        <v>33</v>
      </c>
    </row>
    <row r="1021" spans="1:6" hidden="1">
      <c r="A1021" s="293">
        <v>70001</v>
      </c>
      <c r="B1021" s="296" t="str">
        <f t="shared" si="17"/>
        <v>CC.GRSC000-purple</v>
      </c>
      <c r="C1021" s="413">
        <f>IF('sets &amp; selections'!K23+'sets &amp; selections'!L23+'sets &amp; selections'!M23&gt;0,'sets &amp; selections'!K23+'sets &amp; selections'!L23+'sets &amp; selections'!M23,0)</f>
        <v>0</v>
      </c>
      <c r="D1021" s="293">
        <v>70001</v>
      </c>
      <c r="E1021" t="s">
        <v>104</v>
      </c>
      <c r="F1021" s="295" t="s">
        <v>33</v>
      </c>
    </row>
    <row r="1022" spans="1:6" hidden="1">
      <c r="A1022" s="293">
        <v>70001</v>
      </c>
      <c r="B1022" s="296" t="str">
        <f t="shared" si="17"/>
        <v>CC.GRMO000-blue</v>
      </c>
      <c r="C1022" s="413">
        <f>'sets &amp; selections'!N20</f>
        <v>0</v>
      </c>
      <c r="D1022" s="293">
        <v>70001</v>
      </c>
      <c r="E1022" t="s">
        <v>98</v>
      </c>
      <c r="F1022" s="295" t="s">
        <v>116</v>
      </c>
    </row>
    <row r="1023" spans="1:6" hidden="1">
      <c r="A1023" s="293">
        <v>70001</v>
      </c>
      <c r="B1023" s="296" t="str">
        <f t="shared" si="17"/>
        <v>CC.GRCR000-blue</v>
      </c>
      <c r="C1023" s="413">
        <f>'sets &amp; selections'!N22</f>
        <v>0</v>
      </c>
      <c r="D1023" s="293">
        <v>70001</v>
      </c>
      <c r="E1023" t="s">
        <v>102</v>
      </c>
      <c r="F1023" s="295" t="s">
        <v>116</v>
      </c>
    </row>
    <row r="1024" spans="1:6" hidden="1">
      <c r="A1024" s="293">
        <v>70001</v>
      </c>
      <c r="B1024" s="296" t="str">
        <f t="shared" si="17"/>
        <v>CC.GRSC000-blue</v>
      </c>
      <c r="C1024" s="413">
        <f>'sets &amp; selections'!N23</f>
        <v>0</v>
      </c>
      <c r="D1024" s="293">
        <v>70001</v>
      </c>
      <c r="E1024" t="s">
        <v>104</v>
      </c>
      <c r="F1024" s="295" t="s">
        <v>116</v>
      </c>
    </row>
    <row r="1025" spans="1:6" hidden="1">
      <c r="A1025" s="293">
        <v>70001</v>
      </c>
      <c r="B1025" s="296" t="str">
        <f t="shared" si="17"/>
        <v>CC.GRMO000-mint</v>
      </c>
      <c r="C1025" s="413">
        <f>'sets &amp; selections'!O20</f>
        <v>0</v>
      </c>
      <c r="D1025" s="293">
        <v>70001</v>
      </c>
      <c r="E1025" t="s">
        <v>98</v>
      </c>
      <c r="F1025" s="295" t="s">
        <v>35</v>
      </c>
    </row>
    <row r="1026" spans="1:6" hidden="1">
      <c r="A1026" s="293">
        <v>70001</v>
      </c>
      <c r="B1026" s="296" t="str">
        <f t="shared" si="17"/>
        <v>CC.GRCR000-mint</v>
      </c>
      <c r="C1026" s="413">
        <f>'sets &amp; selections'!O22</f>
        <v>0</v>
      </c>
      <c r="D1026" s="293">
        <v>70001</v>
      </c>
      <c r="E1026" t="s">
        <v>102</v>
      </c>
      <c r="F1026" s="295" t="s">
        <v>35</v>
      </c>
    </row>
    <row r="1027" spans="1:6" hidden="1">
      <c r="A1027" s="293">
        <v>70001</v>
      </c>
      <c r="B1027" s="296" t="str">
        <f t="shared" si="17"/>
        <v>CC.GRSC000-mint</v>
      </c>
      <c r="C1027" s="413">
        <f>'sets &amp; selections'!O23</f>
        <v>0</v>
      </c>
      <c r="D1027" s="293">
        <v>70001</v>
      </c>
      <c r="E1027" t="s">
        <v>104</v>
      </c>
      <c r="F1027" s="295" t="s">
        <v>35</v>
      </c>
    </row>
    <row r="1028" spans="1:6" hidden="1">
      <c r="A1028" s="293">
        <v>70001</v>
      </c>
      <c r="B1028" s="296" t="str">
        <f t="shared" si="17"/>
        <v>CC.GRMO000-green</v>
      </c>
      <c r="C1028" s="413">
        <f>'sets &amp; selections'!P20</f>
        <v>0</v>
      </c>
      <c r="D1028" s="293">
        <v>70001</v>
      </c>
      <c r="E1028" t="s">
        <v>98</v>
      </c>
      <c r="F1028" s="295" t="s">
        <v>117</v>
      </c>
    </row>
    <row r="1029" spans="1:6" hidden="1">
      <c r="A1029" s="293">
        <v>70001</v>
      </c>
      <c r="B1029" s="296" t="str">
        <f t="shared" si="17"/>
        <v>CC.GRCR000-green</v>
      </c>
      <c r="C1029" s="413">
        <f>'sets &amp; selections'!P22</f>
        <v>0</v>
      </c>
      <c r="D1029" s="293">
        <v>70001</v>
      </c>
      <c r="E1029" t="s">
        <v>102</v>
      </c>
      <c r="F1029" s="295" t="s">
        <v>117</v>
      </c>
    </row>
    <row r="1030" spans="1:6" hidden="1">
      <c r="A1030" s="293">
        <v>70001</v>
      </c>
      <c r="B1030" s="296" t="str">
        <f t="shared" si="17"/>
        <v>CC.GRSC000-green</v>
      </c>
      <c r="C1030" s="413">
        <f>'sets &amp; selections'!P23</f>
        <v>0</v>
      </c>
      <c r="D1030" s="293">
        <v>70001</v>
      </c>
      <c r="E1030" t="s">
        <v>104</v>
      </c>
      <c r="F1030" s="295" t="s">
        <v>117</v>
      </c>
    </row>
    <row r="1031" spans="1:6" hidden="1">
      <c r="A1031" s="293">
        <v>70001</v>
      </c>
      <c r="B1031" s="296" t="str">
        <f t="shared" si="17"/>
        <v>CC.GRMO000-grey</v>
      </c>
      <c r="C1031" s="413">
        <f>'sets &amp; selections'!Q20</f>
        <v>0</v>
      </c>
      <c r="D1031" s="293">
        <v>70001</v>
      </c>
      <c r="E1031" t="s">
        <v>98</v>
      </c>
      <c r="F1031" s="295" t="s">
        <v>118</v>
      </c>
    </row>
    <row r="1032" spans="1:6" hidden="1">
      <c r="A1032" s="293">
        <v>70001</v>
      </c>
      <c r="B1032" s="296" t="str">
        <f t="shared" si="17"/>
        <v>CC.GRCR000-grey</v>
      </c>
      <c r="C1032" s="413">
        <f>'sets &amp; selections'!Q22</f>
        <v>0</v>
      </c>
      <c r="D1032" s="293">
        <v>70001</v>
      </c>
      <c r="E1032" t="s">
        <v>102</v>
      </c>
      <c r="F1032" s="295" t="s">
        <v>118</v>
      </c>
    </row>
    <row r="1033" spans="1:6" hidden="1">
      <c r="A1033" s="293">
        <v>70001</v>
      </c>
      <c r="B1033" s="296" t="str">
        <f t="shared" si="17"/>
        <v>CC.GRSC000-grey</v>
      </c>
      <c r="C1033" s="413">
        <f>'sets &amp; selections'!Q23</f>
        <v>0</v>
      </c>
      <c r="D1033" s="293">
        <v>70001</v>
      </c>
      <c r="E1033" t="s">
        <v>104</v>
      </c>
      <c r="F1033" s="295" t="s">
        <v>118</v>
      </c>
    </row>
    <row r="1034" spans="1:6" hidden="1">
      <c r="A1034" s="293">
        <v>70001</v>
      </c>
      <c r="B1034" s="296" t="str">
        <f t="shared" si="17"/>
        <v>CC.GRMO000-black</v>
      </c>
      <c r="C1034" s="413">
        <f>'sets &amp; selections'!R20</f>
        <v>0</v>
      </c>
      <c r="D1034" s="293">
        <v>70001</v>
      </c>
      <c r="E1034" t="s">
        <v>98</v>
      </c>
      <c r="F1034" s="295" t="s">
        <v>119</v>
      </c>
    </row>
    <row r="1035" spans="1:6" hidden="1">
      <c r="A1035" s="293">
        <v>70001</v>
      </c>
      <c r="B1035" s="296" t="str">
        <f t="shared" si="17"/>
        <v>CC.GRCR000-black</v>
      </c>
      <c r="C1035" s="413">
        <f>'sets &amp; selections'!R22</f>
        <v>0</v>
      </c>
      <c r="D1035" s="293">
        <v>70001</v>
      </c>
      <c r="E1035" t="s">
        <v>102</v>
      </c>
      <c r="F1035" s="295" t="s">
        <v>119</v>
      </c>
    </row>
    <row r="1036" spans="1:6" hidden="1">
      <c r="A1036" s="293">
        <v>70001</v>
      </c>
      <c r="B1036" s="296" t="str">
        <f t="shared" si="17"/>
        <v>CC.GRSC000-black</v>
      </c>
      <c r="C1036" s="413">
        <f>'sets &amp; selections'!R23</f>
        <v>0</v>
      </c>
      <c r="D1036" s="293">
        <v>70001</v>
      </c>
      <c r="E1036" t="s">
        <v>104</v>
      </c>
      <c r="F1036" s="295" t="s">
        <v>119</v>
      </c>
    </row>
    <row r="1037" spans="1:6" hidden="1">
      <c r="A1037" s="293">
        <v>70001</v>
      </c>
      <c r="B1037" s="296" t="str">
        <f t="shared" si="17"/>
        <v>CC.GRMO000-white</v>
      </c>
      <c r="C1037" s="413">
        <f>'sets &amp; selections'!S20</f>
        <v>0</v>
      </c>
      <c r="D1037" s="293">
        <v>70001</v>
      </c>
      <c r="E1037" t="s">
        <v>98</v>
      </c>
      <c r="F1037" s="295" t="s">
        <v>120</v>
      </c>
    </row>
    <row r="1038" spans="1:6" hidden="1">
      <c r="A1038" s="293">
        <v>70001</v>
      </c>
      <c r="B1038" s="296" t="str">
        <f t="shared" si="17"/>
        <v>CC.GRCR000-white</v>
      </c>
      <c r="C1038" s="413">
        <f>'sets &amp; selections'!S22</f>
        <v>0</v>
      </c>
      <c r="D1038" s="293">
        <v>70001</v>
      </c>
      <c r="E1038" t="s">
        <v>102</v>
      </c>
      <c r="F1038" s="295" t="s">
        <v>120</v>
      </c>
    </row>
    <row r="1039" spans="1:6" hidden="1">
      <c r="A1039" s="293">
        <v>70001</v>
      </c>
      <c r="B1039" s="296" t="str">
        <f t="shared" si="17"/>
        <v>CC.GRSC000-white</v>
      </c>
      <c r="C1039" s="413">
        <f>'sets &amp; selections'!S23</f>
        <v>0</v>
      </c>
      <c r="D1039" s="293">
        <v>70001</v>
      </c>
      <c r="E1039" t="s">
        <v>104</v>
      </c>
      <c r="F1039" s="295" t="s">
        <v>120</v>
      </c>
    </row>
    <row r="1040" spans="1:6" hidden="1">
      <c r="A1040" s="293">
        <v>70001</v>
      </c>
      <c r="B1040" s="296" t="str">
        <f t="shared" si="17"/>
        <v>CC.GRMO000-fluoyellow</v>
      </c>
      <c r="C1040" s="413">
        <f>'sets &amp; selections'!T20</f>
        <v>0</v>
      </c>
      <c r="D1040" s="293">
        <v>70001</v>
      </c>
      <c r="E1040" t="s">
        <v>98</v>
      </c>
      <c r="F1040" s="295" t="s">
        <v>121</v>
      </c>
    </row>
    <row r="1041" spans="1:7" hidden="1">
      <c r="A1041" s="293">
        <v>70001</v>
      </c>
      <c r="B1041" s="296" t="str">
        <f t="shared" si="17"/>
        <v>CC.GRCR000-fluoyellow</v>
      </c>
      <c r="C1041" s="413">
        <f>'sets &amp; selections'!T22</f>
        <v>0</v>
      </c>
      <c r="D1041" s="293">
        <v>70001</v>
      </c>
      <c r="E1041" t="s">
        <v>102</v>
      </c>
      <c r="F1041" s="295" t="s">
        <v>121</v>
      </c>
    </row>
    <row r="1042" spans="1:7" hidden="1">
      <c r="A1042" s="293">
        <v>70001</v>
      </c>
      <c r="B1042" s="296" t="str">
        <f t="shared" si="17"/>
        <v>CC.GRSC000-fluoyellow</v>
      </c>
      <c r="C1042" s="413">
        <f>'sets &amp; selections'!T23</f>
        <v>0</v>
      </c>
      <c r="D1042" s="293">
        <v>70001</v>
      </c>
      <c r="E1042" t="s">
        <v>104</v>
      </c>
      <c r="F1042" s="295" t="s">
        <v>121</v>
      </c>
    </row>
    <row r="1043" spans="1:7" hidden="1">
      <c r="A1043" s="293">
        <v>70001</v>
      </c>
      <c r="B1043" s="296" t="str">
        <f t="shared" si="17"/>
        <v>CC.GRMO000-fluoorange</v>
      </c>
      <c r="C1043" s="413">
        <f>'sets &amp; selections'!U20</f>
        <v>0</v>
      </c>
      <c r="D1043" s="293">
        <v>70001</v>
      </c>
      <c r="E1043" t="s">
        <v>98</v>
      </c>
      <c r="F1043" s="295" t="s">
        <v>122</v>
      </c>
    </row>
    <row r="1044" spans="1:7" hidden="1">
      <c r="A1044" s="293">
        <v>70001</v>
      </c>
      <c r="B1044" s="296" t="str">
        <f t="shared" si="17"/>
        <v>CC.GRCR000-fluoorange</v>
      </c>
      <c r="C1044" s="413">
        <f>'sets &amp; selections'!U22</f>
        <v>0</v>
      </c>
      <c r="D1044" s="293">
        <v>70001</v>
      </c>
      <c r="E1044" t="s">
        <v>102</v>
      </c>
      <c r="F1044" s="295" t="s">
        <v>122</v>
      </c>
    </row>
    <row r="1045" spans="1:7" hidden="1">
      <c r="A1045" s="293">
        <v>70001</v>
      </c>
      <c r="B1045" s="296" t="str">
        <f t="shared" si="17"/>
        <v>CC.GRSC000-fluoorange</v>
      </c>
      <c r="C1045" s="413">
        <f>'sets &amp; selections'!U23</f>
        <v>0</v>
      </c>
      <c r="D1045" s="293">
        <v>70001</v>
      </c>
      <c r="E1045" t="s">
        <v>104</v>
      </c>
      <c r="F1045" s="295" t="s">
        <v>122</v>
      </c>
    </row>
    <row r="1046" spans="1:7" hidden="1">
      <c r="A1046" s="293">
        <v>70001</v>
      </c>
      <c r="B1046" s="296" t="str">
        <f t="shared" si="17"/>
        <v>CC.GRMO000-fluopink</v>
      </c>
      <c r="C1046" s="413">
        <f>'sets &amp; selections'!V20</f>
        <v>0</v>
      </c>
      <c r="D1046" s="293">
        <v>70001</v>
      </c>
      <c r="E1046" t="s">
        <v>98</v>
      </c>
      <c r="F1046" s="302" t="s">
        <v>123</v>
      </c>
    </row>
    <row r="1047" spans="1:7" hidden="1">
      <c r="A1047" s="293">
        <v>70001</v>
      </c>
      <c r="B1047" s="296" t="str">
        <f t="shared" si="17"/>
        <v>CC.GRCR000-fluopink</v>
      </c>
      <c r="C1047" s="413">
        <f>'sets &amp; selections'!V22</f>
        <v>0</v>
      </c>
      <c r="D1047" s="293">
        <v>70001</v>
      </c>
      <c r="E1047" t="s">
        <v>102</v>
      </c>
      <c r="F1047" s="302" t="s">
        <v>123</v>
      </c>
    </row>
    <row r="1048" spans="1:7" hidden="1">
      <c r="A1048" s="293">
        <v>70001</v>
      </c>
      <c r="B1048" s="296" t="str">
        <f t="shared" si="17"/>
        <v>CC.GRSC000-fluopink</v>
      </c>
      <c r="C1048" s="413">
        <f>'sets &amp; selections'!V23</f>
        <v>0</v>
      </c>
      <c r="D1048" s="293">
        <v>70001</v>
      </c>
      <c r="E1048" t="s">
        <v>104</v>
      </c>
      <c r="F1048" s="302" t="s">
        <v>123</v>
      </c>
    </row>
    <row r="1049" spans="1:7" hidden="1">
      <c r="A1049" s="293">
        <v>70001</v>
      </c>
      <c r="B1049" s="296" t="str">
        <f t="shared" si="17"/>
        <v>CC.GRMO000-fluogreen</v>
      </c>
      <c r="C1049" s="413">
        <f>'sets &amp; selections'!W20</f>
        <v>0</v>
      </c>
      <c r="D1049" s="293">
        <v>70001</v>
      </c>
      <c r="E1049" t="s">
        <v>98</v>
      </c>
      <c r="F1049" s="295" t="s">
        <v>124</v>
      </c>
    </row>
    <row r="1050" spans="1:7" hidden="1">
      <c r="A1050" s="293">
        <v>70001</v>
      </c>
      <c r="B1050" s="296" t="str">
        <f t="shared" si="17"/>
        <v>CC.GRCR000-fluogreen</v>
      </c>
      <c r="C1050" s="413">
        <f>'sets &amp; selections'!W22</f>
        <v>0</v>
      </c>
      <c r="D1050" s="293">
        <v>70001</v>
      </c>
      <c r="E1050" t="s">
        <v>102</v>
      </c>
      <c r="F1050" s="295" t="s">
        <v>124</v>
      </c>
    </row>
    <row r="1051" spans="1:7" hidden="1">
      <c r="A1051" s="293">
        <v>70001</v>
      </c>
      <c r="B1051" s="296" t="str">
        <f t="shared" si="17"/>
        <v>CC.GRSC000-fluogreen</v>
      </c>
      <c r="C1051" s="413">
        <f>'sets &amp; selections'!W23</f>
        <v>0</v>
      </c>
      <c r="D1051" s="293">
        <v>70001</v>
      </c>
      <c r="E1051" t="s">
        <v>104</v>
      </c>
      <c r="F1051" s="295" t="s">
        <v>124</v>
      </c>
    </row>
    <row r="1052" spans="1:7" hidden="1">
      <c r="A1052" s="293">
        <v>70005</v>
      </c>
      <c r="B1052" s="296" t="str">
        <f>E1052&amp;"-"&amp;F1052</f>
        <v>CC.VM.CRSET-10084</v>
      </c>
      <c r="C1052" s="414">
        <f>'sets &amp; selections'!J8</f>
        <v>0</v>
      </c>
      <c r="D1052" s="293">
        <v>70005</v>
      </c>
      <c r="E1052" t="s">
        <v>60</v>
      </c>
      <c r="F1052" s="410">
        <v>10084</v>
      </c>
      <c r="G1052" s="410">
        <v>10084</v>
      </c>
    </row>
    <row r="1053" spans="1:7" hidden="1">
      <c r="A1053" s="293">
        <v>70005</v>
      </c>
      <c r="B1053" s="296" t="str">
        <f>E1053&amp;"-"&amp;F1053</f>
        <v>CC.VM.CRSET-10085</v>
      </c>
      <c r="C1053" s="414">
        <f>'sets &amp; selections'!K8</f>
        <v>0</v>
      </c>
      <c r="D1053" s="293">
        <v>70005</v>
      </c>
      <c r="E1053" t="s">
        <v>60</v>
      </c>
      <c r="F1053" s="410">
        <v>10085</v>
      </c>
      <c r="G1053" s="410">
        <v>10085</v>
      </c>
    </row>
    <row r="1054" spans="1:7" hidden="1">
      <c r="A1054" s="293">
        <v>70005</v>
      </c>
      <c r="B1054" s="296" t="str">
        <f t="shared" ref="B1054:B1116" si="18">E1054&amp;"-"&amp;F1054</f>
        <v>CC.VM.CRSET-10086</v>
      </c>
      <c r="C1054" s="414">
        <f>'sets &amp; selections'!L8</f>
        <v>0</v>
      </c>
      <c r="D1054" s="293">
        <v>70005</v>
      </c>
      <c r="E1054" t="s">
        <v>60</v>
      </c>
      <c r="F1054" s="410">
        <v>10086</v>
      </c>
      <c r="G1054" s="410">
        <v>10086</v>
      </c>
    </row>
    <row r="1055" spans="1:7" hidden="1">
      <c r="A1055" s="293">
        <v>70005</v>
      </c>
      <c r="B1055" s="296" t="str">
        <f t="shared" si="18"/>
        <v>CC.VM.CRSET-10088</v>
      </c>
      <c r="C1055" s="414">
        <f>'sets &amp; selections'!M8</f>
        <v>0</v>
      </c>
      <c r="D1055" s="293">
        <v>70005</v>
      </c>
      <c r="E1055" t="s">
        <v>60</v>
      </c>
      <c r="F1055" s="410">
        <v>10088</v>
      </c>
      <c r="G1055" s="410">
        <v>10088</v>
      </c>
    </row>
    <row r="1056" spans="1:7" hidden="1">
      <c r="A1056" s="293">
        <v>70005</v>
      </c>
      <c r="B1056" s="296" t="str">
        <f t="shared" si="18"/>
        <v>CC.VM.CRSET-10089</v>
      </c>
      <c r="C1056" s="414">
        <f>'sets &amp; selections'!N8</f>
        <v>0</v>
      </c>
      <c r="D1056" s="293">
        <v>70005</v>
      </c>
      <c r="E1056" t="s">
        <v>60</v>
      </c>
      <c r="F1056" s="410">
        <v>10089</v>
      </c>
      <c r="G1056" s="410">
        <v>10089</v>
      </c>
    </row>
    <row r="1057" spans="1:7" hidden="1">
      <c r="A1057" s="293">
        <v>70005</v>
      </c>
      <c r="B1057" s="296" t="str">
        <f t="shared" si="18"/>
        <v>CC.VM.CRSET-10090</v>
      </c>
      <c r="C1057" s="414">
        <f>'sets &amp; selections'!O8</f>
        <v>0</v>
      </c>
      <c r="D1057" s="293">
        <v>70005</v>
      </c>
      <c r="E1057" t="s">
        <v>60</v>
      </c>
      <c r="F1057" s="410">
        <v>10090</v>
      </c>
      <c r="G1057" s="410">
        <v>10090</v>
      </c>
    </row>
    <row r="1058" spans="1:7" hidden="1">
      <c r="A1058" s="293">
        <v>70005</v>
      </c>
      <c r="B1058" s="296" t="str">
        <f t="shared" si="18"/>
        <v>CC.VM.CRSET-10091</v>
      </c>
      <c r="C1058" s="414">
        <f>'sets &amp; selections'!P8</f>
        <v>0</v>
      </c>
      <c r="D1058" s="293">
        <v>70005</v>
      </c>
      <c r="E1058" t="s">
        <v>60</v>
      </c>
      <c r="F1058" s="410">
        <v>10091</v>
      </c>
      <c r="G1058" s="410">
        <v>10091</v>
      </c>
    </row>
    <row r="1059" spans="1:7" hidden="1">
      <c r="A1059" s="293">
        <v>70005</v>
      </c>
      <c r="B1059" s="296" t="str">
        <f t="shared" si="18"/>
        <v>CC.VM.CRSET-10092</v>
      </c>
      <c r="C1059" s="414">
        <f>'sets &amp; selections'!Q8</f>
        <v>0</v>
      </c>
      <c r="D1059" s="293">
        <v>70005</v>
      </c>
      <c r="E1059" t="s">
        <v>60</v>
      </c>
      <c r="F1059" s="410">
        <v>10092</v>
      </c>
      <c r="G1059" s="410">
        <v>10092</v>
      </c>
    </row>
    <row r="1060" spans="1:7" hidden="1">
      <c r="A1060" s="293">
        <v>70005</v>
      </c>
      <c r="B1060" s="296" t="str">
        <f t="shared" si="18"/>
        <v>CC.VM.CRSET-10094</v>
      </c>
      <c r="C1060" s="414">
        <f>'sets &amp; selections'!R8</f>
        <v>0</v>
      </c>
      <c r="D1060" s="293">
        <v>70005</v>
      </c>
      <c r="E1060" t="s">
        <v>60</v>
      </c>
      <c r="F1060" s="411">
        <v>10094</v>
      </c>
      <c r="G1060" s="411">
        <v>10094</v>
      </c>
    </row>
    <row r="1061" spans="1:7" hidden="1">
      <c r="A1061" s="293">
        <v>70005</v>
      </c>
      <c r="B1061" s="296" t="str">
        <f t="shared" si="18"/>
        <v>CC.VM.CRSET-10095</v>
      </c>
      <c r="C1061" s="414">
        <f>'sets &amp; selections'!S8</f>
        <v>0</v>
      </c>
      <c r="D1061" s="293">
        <v>70005</v>
      </c>
      <c r="E1061" t="s">
        <v>60</v>
      </c>
      <c r="F1061" s="410">
        <v>10095</v>
      </c>
      <c r="G1061" s="410">
        <v>10095</v>
      </c>
    </row>
    <row r="1062" spans="1:7" hidden="1">
      <c r="A1062" s="293">
        <v>70005</v>
      </c>
      <c r="B1062" s="296" t="str">
        <f t="shared" si="18"/>
        <v>CC.VM.CRSET-10081</v>
      </c>
      <c r="C1062" s="414">
        <f>'sets &amp; selections'!T8</f>
        <v>0</v>
      </c>
      <c r="D1062" s="293">
        <v>70005</v>
      </c>
      <c r="E1062" t="s">
        <v>60</v>
      </c>
      <c r="F1062" s="410">
        <v>10081</v>
      </c>
      <c r="G1062" s="410">
        <v>10081</v>
      </c>
    </row>
    <row r="1063" spans="1:7" hidden="1">
      <c r="A1063" s="293">
        <v>70005</v>
      </c>
      <c r="B1063" s="296" t="str">
        <f t="shared" si="18"/>
        <v>CC.VM.CRSET-10097</v>
      </c>
      <c r="C1063" s="414">
        <f>'sets &amp; selections'!U8</f>
        <v>0</v>
      </c>
      <c r="D1063" s="293">
        <v>70005</v>
      </c>
      <c r="E1063" t="s">
        <v>60</v>
      </c>
      <c r="F1063" s="410">
        <v>10097</v>
      </c>
      <c r="G1063" s="410">
        <v>10097</v>
      </c>
    </row>
    <row r="1064" spans="1:7" hidden="1">
      <c r="A1064" s="293">
        <v>70005</v>
      </c>
      <c r="B1064" s="296" t="str">
        <f t="shared" si="18"/>
        <v>CC.VM.CRSET-10083</v>
      </c>
      <c r="C1064" s="414">
        <f>'sets &amp; selections'!V8</f>
        <v>0</v>
      </c>
      <c r="D1064" s="293">
        <v>70005</v>
      </c>
      <c r="E1064" t="s">
        <v>60</v>
      </c>
      <c r="F1064" s="410">
        <v>10083</v>
      </c>
      <c r="G1064" s="410">
        <v>10083</v>
      </c>
    </row>
    <row r="1065" spans="1:7" hidden="1">
      <c r="A1065" s="293">
        <v>70005</v>
      </c>
      <c r="B1065" s="296" t="str">
        <f t="shared" si="18"/>
        <v>CC.VM.CRSET-10082</v>
      </c>
      <c r="C1065" s="414">
        <f>'sets &amp; selections'!W8</f>
        <v>0</v>
      </c>
      <c r="D1065" s="293">
        <v>70005</v>
      </c>
      <c r="E1065" t="s">
        <v>60</v>
      </c>
      <c r="F1065" s="410">
        <v>10082</v>
      </c>
      <c r="G1065" s="410">
        <v>10082</v>
      </c>
    </row>
    <row r="1066" spans="1:7" hidden="1">
      <c r="A1066" s="293">
        <v>70005</v>
      </c>
      <c r="B1066" s="296" t="str">
        <f>E1066&amp;"-"&amp;G1066</f>
        <v>CC.VM.CRDTSET-10124</v>
      </c>
      <c r="C1066" s="414">
        <f>'sets &amp; selections'!J9</f>
        <v>0</v>
      </c>
      <c r="D1066" s="293">
        <v>70005</v>
      </c>
      <c r="E1066" t="s">
        <v>63</v>
      </c>
      <c r="F1066" s="410">
        <v>10084</v>
      </c>
      <c r="G1066" t="s">
        <v>538</v>
      </c>
    </row>
    <row r="1067" spans="1:7" hidden="1">
      <c r="A1067" s="293">
        <v>70005</v>
      </c>
      <c r="B1067" s="296" t="str">
        <f t="shared" ref="B1067:B1079" si="19">E1067&amp;"-"&amp;G1067</f>
        <v>CC.VM.CRDTSET-10125</v>
      </c>
      <c r="C1067" s="414">
        <f>'sets &amp; selections'!K9</f>
        <v>0</v>
      </c>
      <c r="D1067" s="293">
        <v>70005</v>
      </c>
      <c r="E1067" t="s">
        <v>63</v>
      </c>
      <c r="F1067" s="410">
        <v>10085</v>
      </c>
      <c r="G1067" t="s">
        <v>539</v>
      </c>
    </row>
    <row r="1068" spans="1:7" hidden="1">
      <c r="A1068" s="293">
        <v>70005</v>
      </c>
      <c r="B1068" s="296" t="str">
        <f t="shared" si="19"/>
        <v>CC.VM.CRDTSET-10127</v>
      </c>
      <c r="C1068" s="414">
        <f>'sets &amp; selections'!L9</f>
        <v>0</v>
      </c>
      <c r="D1068" s="293">
        <v>70005</v>
      </c>
      <c r="E1068" t="s">
        <v>63</v>
      </c>
      <c r="F1068" s="410">
        <v>10086</v>
      </c>
      <c r="G1068" t="s">
        <v>540</v>
      </c>
    </row>
    <row r="1069" spans="1:7" hidden="1">
      <c r="A1069" s="293">
        <v>70005</v>
      </c>
      <c r="B1069" s="296" t="str">
        <f t="shared" si="19"/>
        <v>CC.VM.CRDTSET-10129</v>
      </c>
      <c r="C1069" s="414">
        <f>'sets &amp; selections'!M9</f>
        <v>0</v>
      </c>
      <c r="D1069" s="293">
        <v>70005</v>
      </c>
      <c r="E1069" t="s">
        <v>63</v>
      </c>
      <c r="F1069" s="410">
        <v>10088</v>
      </c>
      <c r="G1069" t="s">
        <v>541</v>
      </c>
    </row>
    <row r="1070" spans="1:7" hidden="1">
      <c r="A1070" s="293">
        <v>70005</v>
      </c>
      <c r="B1070" s="296" t="str">
        <f t="shared" si="19"/>
        <v>CC.VM.CRDTSET-10130</v>
      </c>
      <c r="C1070" s="414">
        <f>'sets &amp; selections'!N9</f>
        <v>0</v>
      </c>
      <c r="D1070" s="293">
        <v>70005</v>
      </c>
      <c r="E1070" t="s">
        <v>63</v>
      </c>
      <c r="F1070" s="410">
        <v>10089</v>
      </c>
      <c r="G1070" s="416" t="s">
        <v>542</v>
      </c>
    </row>
    <row r="1071" spans="1:7" hidden="1">
      <c r="A1071" s="293">
        <v>70005</v>
      </c>
      <c r="B1071" s="296" t="str">
        <f t="shared" si="19"/>
        <v>CC.VM.CRDTSET-10139</v>
      </c>
      <c r="C1071" s="414">
        <f>'sets &amp; selections'!O9</f>
        <v>0</v>
      </c>
      <c r="D1071" s="293">
        <v>70005</v>
      </c>
      <c r="E1071" t="s">
        <v>63</v>
      </c>
      <c r="F1071" s="410">
        <v>10090</v>
      </c>
      <c r="G1071" s="416" t="s">
        <v>543</v>
      </c>
    </row>
    <row r="1072" spans="1:7" hidden="1">
      <c r="A1072" s="293">
        <v>70005</v>
      </c>
      <c r="B1072" s="296" t="str">
        <f t="shared" si="19"/>
        <v>CC.VM.CRDTSET-10131</v>
      </c>
      <c r="C1072" s="414">
        <f>'sets &amp; selections'!P9</f>
        <v>0</v>
      </c>
      <c r="D1072" s="293">
        <v>70005</v>
      </c>
      <c r="E1072" t="s">
        <v>63</v>
      </c>
      <c r="F1072" s="410">
        <v>10091</v>
      </c>
      <c r="G1072" s="416" t="s">
        <v>544</v>
      </c>
    </row>
    <row r="1073" spans="1:7" hidden="1">
      <c r="A1073" s="293">
        <v>70005</v>
      </c>
      <c r="B1073" s="296" t="str">
        <f t="shared" si="19"/>
        <v>CC.VM.CRDTSET-10132</v>
      </c>
      <c r="C1073" s="414">
        <f>'sets &amp; selections'!Q9</f>
        <v>0</v>
      </c>
      <c r="D1073" s="293">
        <v>70005</v>
      </c>
      <c r="E1073" t="s">
        <v>63</v>
      </c>
      <c r="F1073" s="410">
        <v>10092</v>
      </c>
      <c r="G1073" s="416" t="s">
        <v>545</v>
      </c>
    </row>
    <row r="1074" spans="1:7" hidden="1">
      <c r="A1074" s="293">
        <v>70005</v>
      </c>
      <c r="B1074" s="296" t="str">
        <f t="shared" si="19"/>
        <v>CC.VM.CRDTSET-10133</v>
      </c>
      <c r="C1074" s="414">
        <f>'sets &amp; selections'!R9</f>
        <v>0</v>
      </c>
      <c r="D1074" s="293">
        <v>70005</v>
      </c>
      <c r="E1074" t="s">
        <v>63</v>
      </c>
      <c r="F1074" s="411">
        <v>10094</v>
      </c>
      <c r="G1074" s="416" t="s">
        <v>547</v>
      </c>
    </row>
    <row r="1075" spans="1:7" hidden="1">
      <c r="A1075" s="293">
        <v>70005</v>
      </c>
      <c r="B1075" s="296" t="str">
        <f t="shared" si="19"/>
        <v>CC.VM.CRDTSET-10134</v>
      </c>
      <c r="C1075" s="414">
        <f>'sets &amp; selections'!S9</f>
        <v>0</v>
      </c>
      <c r="D1075" s="293">
        <v>70005</v>
      </c>
      <c r="E1075" t="s">
        <v>63</v>
      </c>
      <c r="F1075" s="410">
        <v>10095</v>
      </c>
      <c r="G1075" t="s">
        <v>548</v>
      </c>
    </row>
    <row r="1076" spans="1:7" hidden="1">
      <c r="A1076" s="293">
        <v>70005</v>
      </c>
      <c r="B1076" s="296" t="str">
        <f t="shared" si="19"/>
        <v>CC.VM.CRDTSET-10135</v>
      </c>
      <c r="C1076" s="414">
        <f>'sets &amp; selections'!T9</f>
        <v>0</v>
      </c>
      <c r="D1076" s="293">
        <v>70005</v>
      </c>
      <c r="E1076" t="s">
        <v>63</v>
      </c>
      <c r="F1076" s="410">
        <v>10081</v>
      </c>
      <c r="G1076" t="s">
        <v>550</v>
      </c>
    </row>
    <row r="1077" spans="1:7" hidden="1">
      <c r="A1077" s="293">
        <v>70005</v>
      </c>
      <c r="B1077" s="296" t="str">
        <f t="shared" si="19"/>
        <v>CC.VM.CRDTSET-10136</v>
      </c>
      <c r="C1077" s="414">
        <f>'sets &amp; selections'!U9</f>
        <v>0</v>
      </c>
      <c r="D1077" s="293">
        <v>70005</v>
      </c>
      <c r="E1077" t="s">
        <v>63</v>
      </c>
      <c r="F1077" s="410">
        <v>10097</v>
      </c>
      <c r="G1077" t="s">
        <v>549</v>
      </c>
    </row>
    <row r="1078" spans="1:7" hidden="1">
      <c r="A1078" s="293">
        <v>70005</v>
      </c>
      <c r="B1078" s="296" t="str">
        <f t="shared" si="19"/>
        <v>CC.VM.CRDTSET-10137</v>
      </c>
      <c r="C1078" s="414">
        <f>'sets &amp; selections'!V9</f>
        <v>0</v>
      </c>
      <c r="D1078" s="293">
        <v>70005</v>
      </c>
      <c r="E1078" t="s">
        <v>63</v>
      </c>
      <c r="F1078" s="410">
        <v>10083</v>
      </c>
      <c r="G1078" t="s">
        <v>552</v>
      </c>
    </row>
    <row r="1079" spans="1:7" hidden="1">
      <c r="A1079" s="293">
        <v>70005</v>
      </c>
      <c r="B1079" s="296" t="str">
        <f t="shared" si="19"/>
        <v>CC.VM.CRDTSET-10138</v>
      </c>
      <c r="C1079" s="414">
        <f>'sets &amp; selections'!W9</f>
        <v>0</v>
      </c>
      <c r="D1079" s="293">
        <v>70005</v>
      </c>
      <c r="E1079" t="s">
        <v>63</v>
      </c>
      <c r="F1079" s="410">
        <v>10082</v>
      </c>
      <c r="G1079" t="s">
        <v>551</v>
      </c>
    </row>
    <row r="1080" spans="1:7" hidden="1">
      <c r="A1080" s="293">
        <v>70005</v>
      </c>
      <c r="B1080" s="296" t="str">
        <f t="shared" si="18"/>
        <v>CC.VM.CRBLSET1-10084</v>
      </c>
      <c r="C1080" s="414">
        <f>'sets &amp; selections'!J12</f>
        <v>0</v>
      </c>
      <c r="D1080" s="293"/>
      <c r="E1080" s="296" t="s">
        <v>68</v>
      </c>
      <c r="F1080" s="410">
        <v>10084</v>
      </c>
    </row>
    <row r="1081" spans="1:7" hidden="1">
      <c r="A1081" s="293">
        <v>70005</v>
      </c>
      <c r="B1081" s="296" t="str">
        <f t="shared" si="18"/>
        <v>CC.VM.CRBLSET1-10085</v>
      </c>
      <c r="C1081" s="414">
        <f>'sets &amp; selections'!K12</f>
        <v>0</v>
      </c>
      <c r="D1081" s="293"/>
      <c r="E1081" s="296" t="s">
        <v>68</v>
      </c>
      <c r="F1081" s="410">
        <v>10085</v>
      </c>
    </row>
    <row r="1082" spans="1:7" hidden="1">
      <c r="A1082" s="293">
        <v>70005</v>
      </c>
      <c r="B1082" s="296" t="str">
        <f t="shared" si="18"/>
        <v>CC.VM.CRBLSET1-10086</v>
      </c>
      <c r="C1082" s="414">
        <f>'sets &amp; selections'!L12</f>
        <v>0</v>
      </c>
      <c r="D1082" s="293"/>
      <c r="E1082" s="296" t="s">
        <v>68</v>
      </c>
      <c r="F1082" s="410">
        <v>10086</v>
      </c>
    </row>
    <row r="1083" spans="1:7" hidden="1">
      <c r="A1083" s="293">
        <v>70005</v>
      </c>
      <c r="B1083" s="296" t="str">
        <f t="shared" si="18"/>
        <v>CC.VM.CRBLSET1-10088</v>
      </c>
      <c r="C1083" s="414">
        <f>'sets &amp; selections'!M12</f>
        <v>0</v>
      </c>
      <c r="D1083" s="293"/>
      <c r="E1083" s="296" t="s">
        <v>68</v>
      </c>
      <c r="F1083" s="410">
        <v>10088</v>
      </c>
    </row>
    <row r="1084" spans="1:7" hidden="1">
      <c r="A1084" s="293">
        <v>70005</v>
      </c>
      <c r="B1084" s="296" t="str">
        <f t="shared" si="18"/>
        <v>CC.VM.CRBLSET1-10089</v>
      </c>
      <c r="C1084" s="414">
        <f>'sets &amp; selections'!N12</f>
        <v>0</v>
      </c>
      <c r="D1084" s="293"/>
      <c r="E1084" s="296" t="s">
        <v>68</v>
      </c>
      <c r="F1084" s="410">
        <v>10089</v>
      </c>
    </row>
    <row r="1085" spans="1:7" hidden="1">
      <c r="A1085" s="293">
        <v>70005</v>
      </c>
      <c r="B1085" s="296" t="str">
        <f t="shared" si="18"/>
        <v>CC.VM.CRBLSET1-10090</v>
      </c>
      <c r="C1085" s="414">
        <f>'sets &amp; selections'!O12</f>
        <v>0</v>
      </c>
      <c r="D1085" s="293"/>
      <c r="E1085" s="296" t="s">
        <v>68</v>
      </c>
      <c r="F1085" s="410">
        <v>10090</v>
      </c>
    </row>
    <row r="1086" spans="1:7" hidden="1">
      <c r="A1086" s="293">
        <v>70005</v>
      </c>
      <c r="B1086" s="296" t="str">
        <f t="shared" si="18"/>
        <v>CC.VM.CRBLSET1-10091</v>
      </c>
      <c r="C1086" s="414">
        <f>'sets &amp; selections'!P12</f>
        <v>0</v>
      </c>
      <c r="D1086" s="293"/>
      <c r="E1086" s="296" t="s">
        <v>68</v>
      </c>
      <c r="F1086" s="410">
        <v>10091</v>
      </c>
    </row>
    <row r="1087" spans="1:7" hidden="1">
      <c r="A1087" s="293">
        <v>70005</v>
      </c>
      <c r="B1087" s="296" t="str">
        <f t="shared" si="18"/>
        <v>CC.VM.CRBLSET1-10092</v>
      </c>
      <c r="C1087" s="414">
        <f>'sets &amp; selections'!Q12</f>
        <v>0</v>
      </c>
      <c r="D1087" s="293"/>
      <c r="E1087" s="296" t="s">
        <v>68</v>
      </c>
      <c r="F1087" s="410">
        <v>10092</v>
      </c>
    </row>
    <row r="1088" spans="1:7" hidden="1">
      <c r="A1088" s="293">
        <v>70005</v>
      </c>
      <c r="B1088" s="296" t="str">
        <f t="shared" si="18"/>
        <v>CC.VM.CRBLSET1-10094</v>
      </c>
      <c r="C1088" s="414">
        <f>'sets &amp; selections'!R12</f>
        <v>0</v>
      </c>
      <c r="D1088" s="293"/>
      <c r="E1088" s="296" t="s">
        <v>68</v>
      </c>
      <c r="F1088" s="411">
        <v>10094</v>
      </c>
    </row>
    <row r="1089" spans="1:6" hidden="1">
      <c r="A1089" s="293">
        <v>70005</v>
      </c>
      <c r="B1089" s="296" t="str">
        <f t="shared" si="18"/>
        <v>CC.VM.CRBLSET1-10095</v>
      </c>
      <c r="C1089" s="414">
        <f>'sets &amp; selections'!S12</f>
        <v>0</v>
      </c>
      <c r="D1089" s="293"/>
      <c r="E1089" s="296" t="s">
        <v>68</v>
      </c>
      <c r="F1089" s="410">
        <v>10095</v>
      </c>
    </row>
    <row r="1090" spans="1:6" hidden="1">
      <c r="A1090" s="293">
        <v>70005</v>
      </c>
      <c r="B1090" s="296" t="str">
        <f t="shared" si="18"/>
        <v>CC.VM.CRBLSET1-10081</v>
      </c>
      <c r="C1090" s="414">
        <f>'sets &amp; selections'!T12</f>
        <v>0</v>
      </c>
      <c r="D1090" s="293"/>
      <c r="E1090" s="296" t="s">
        <v>68</v>
      </c>
      <c r="F1090" s="410">
        <v>10081</v>
      </c>
    </row>
    <row r="1091" spans="1:6" hidden="1">
      <c r="A1091" s="293">
        <v>70005</v>
      </c>
      <c r="B1091" s="296" t="str">
        <f t="shared" si="18"/>
        <v>CC.VM.CRBLSET1-10097</v>
      </c>
      <c r="C1091" s="414">
        <f>'sets &amp; selections'!U12</f>
        <v>0</v>
      </c>
      <c r="D1091" s="293"/>
      <c r="E1091" s="296" t="s">
        <v>68</v>
      </c>
      <c r="F1091" s="410">
        <v>10097</v>
      </c>
    </row>
    <row r="1092" spans="1:6" hidden="1">
      <c r="A1092" s="293">
        <v>70005</v>
      </c>
      <c r="B1092" s="296" t="str">
        <f t="shared" si="18"/>
        <v>CC.VM.CRBLSET1-10083</v>
      </c>
      <c r="C1092" s="414">
        <f>'sets &amp; selections'!V12</f>
        <v>0</v>
      </c>
      <c r="D1092" s="293"/>
      <c r="E1092" s="296" t="s">
        <v>68</v>
      </c>
      <c r="F1092" s="410">
        <v>10083</v>
      </c>
    </row>
    <row r="1093" spans="1:6" hidden="1">
      <c r="A1093" s="293">
        <v>70005</v>
      </c>
      <c r="B1093" s="296" t="str">
        <f t="shared" si="18"/>
        <v>CC.VM.CRBLSET1-10082</v>
      </c>
      <c r="C1093" s="414">
        <f>'sets &amp; selections'!W12</f>
        <v>0</v>
      </c>
      <c r="D1093" s="293"/>
      <c r="E1093" s="296" t="s">
        <v>68</v>
      </c>
      <c r="F1093" s="410">
        <v>10082</v>
      </c>
    </row>
    <row r="1094" spans="1:6" hidden="1">
      <c r="A1094" s="293">
        <v>70005</v>
      </c>
      <c r="B1094" s="296" t="str">
        <f t="shared" si="18"/>
        <v>CC.VM.CRBLSET4-10084</v>
      </c>
      <c r="C1094" s="414">
        <f>'sets &amp; selections'!J13</f>
        <v>0</v>
      </c>
      <c r="D1094" s="293"/>
      <c r="E1094" s="296" t="s">
        <v>71</v>
      </c>
      <c r="F1094" s="410">
        <v>10084</v>
      </c>
    </row>
    <row r="1095" spans="1:6" hidden="1">
      <c r="A1095" s="293">
        <v>70005</v>
      </c>
      <c r="B1095" s="296" t="str">
        <f t="shared" si="18"/>
        <v>CC.VM.CRBLSET4-10085</v>
      </c>
      <c r="C1095" s="414">
        <f>'sets &amp; selections'!K13</f>
        <v>0</v>
      </c>
      <c r="D1095" s="293"/>
      <c r="E1095" s="296" t="s">
        <v>71</v>
      </c>
      <c r="F1095" s="410">
        <v>10085</v>
      </c>
    </row>
    <row r="1096" spans="1:6" hidden="1">
      <c r="A1096" s="293">
        <v>70005</v>
      </c>
      <c r="B1096" s="296" t="str">
        <f t="shared" si="18"/>
        <v>CC.VM.CRBLSET4-10086</v>
      </c>
      <c r="C1096" s="414">
        <f>'sets &amp; selections'!L13</f>
        <v>0</v>
      </c>
      <c r="D1096" s="293"/>
      <c r="E1096" s="296" t="s">
        <v>71</v>
      </c>
      <c r="F1096" s="410">
        <v>10086</v>
      </c>
    </row>
    <row r="1097" spans="1:6" hidden="1">
      <c r="A1097" s="293">
        <v>70005</v>
      </c>
      <c r="B1097" s="296" t="str">
        <f t="shared" si="18"/>
        <v>CC.VM.CRBLSET4-10088</v>
      </c>
      <c r="C1097" s="414">
        <f>'sets &amp; selections'!M13</f>
        <v>0</v>
      </c>
      <c r="D1097" s="293"/>
      <c r="E1097" s="296" t="s">
        <v>71</v>
      </c>
      <c r="F1097" s="410">
        <v>10088</v>
      </c>
    </row>
    <row r="1098" spans="1:6" hidden="1">
      <c r="A1098" s="293">
        <v>70005</v>
      </c>
      <c r="B1098" s="296" t="str">
        <f t="shared" si="18"/>
        <v>CC.VM.CRBLSET4-10089</v>
      </c>
      <c r="C1098" s="414">
        <f>'sets &amp; selections'!N13</f>
        <v>0</v>
      </c>
      <c r="D1098" s="293"/>
      <c r="E1098" s="296" t="s">
        <v>71</v>
      </c>
      <c r="F1098" s="410">
        <v>10089</v>
      </c>
    </row>
    <row r="1099" spans="1:6" hidden="1">
      <c r="A1099" s="293">
        <v>70005</v>
      </c>
      <c r="B1099" s="296" t="str">
        <f t="shared" si="18"/>
        <v>CC.VM.CRBLSET4-10090</v>
      </c>
      <c r="C1099" s="414">
        <f>'sets &amp; selections'!O13</f>
        <v>0</v>
      </c>
      <c r="D1099" s="293"/>
      <c r="E1099" s="296" t="s">
        <v>71</v>
      </c>
      <c r="F1099" s="410">
        <v>10090</v>
      </c>
    </row>
    <row r="1100" spans="1:6" hidden="1">
      <c r="A1100" s="293">
        <v>70005</v>
      </c>
      <c r="B1100" s="296" t="str">
        <f t="shared" si="18"/>
        <v>CC.VM.CRBLSET4-10091</v>
      </c>
      <c r="C1100" s="414">
        <f>'sets &amp; selections'!P13</f>
        <v>0</v>
      </c>
      <c r="D1100" s="293"/>
      <c r="E1100" s="296" t="s">
        <v>71</v>
      </c>
      <c r="F1100" s="410">
        <v>10091</v>
      </c>
    </row>
    <row r="1101" spans="1:6" hidden="1">
      <c r="A1101" s="293">
        <v>70005</v>
      </c>
      <c r="B1101" s="296" t="str">
        <f t="shared" si="18"/>
        <v>CC.VM.CRBLSET4-10092</v>
      </c>
      <c r="C1101" s="414">
        <f>'sets &amp; selections'!Q13</f>
        <v>0</v>
      </c>
      <c r="D1101" s="293"/>
      <c r="E1101" s="296" t="s">
        <v>71</v>
      </c>
      <c r="F1101" s="410">
        <v>10092</v>
      </c>
    </row>
    <row r="1102" spans="1:6" hidden="1">
      <c r="A1102" s="293">
        <v>70005</v>
      </c>
      <c r="B1102" s="296" t="str">
        <f t="shared" si="18"/>
        <v>CC.VM.CRBLSET4-10094</v>
      </c>
      <c r="C1102" s="414">
        <f>'sets &amp; selections'!R13</f>
        <v>0</v>
      </c>
      <c r="D1102" s="293"/>
      <c r="E1102" s="296" t="s">
        <v>71</v>
      </c>
      <c r="F1102" s="411">
        <v>10094</v>
      </c>
    </row>
    <row r="1103" spans="1:6" hidden="1">
      <c r="A1103" s="293">
        <v>70005</v>
      </c>
      <c r="B1103" s="296" t="str">
        <f t="shared" si="18"/>
        <v>CC.VM.CRBLSET4-10095</v>
      </c>
      <c r="C1103" s="414">
        <f>'sets &amp; selections'!S13</f>
        <v>0</v>
      </c>
      <c r="D1103" s="293"/>
      <c r="E1103" s="296" t="s">
        <v>71</v>
      </c>
      <c r="F1103" s="410">
        <v>10095</v>
      </c>
    </row>
    <row r="1104" spans="1:6" hidden="1">
      <c r="A1104" s="293">
        <v>70005</v>
      </c>
      <c r="B1104" s="296" t="str">
        <f t="shared" si="18"/>
        <v>CC.VM.CRBLSET4-10081</v>
      </c>
      <c r="C1104" s="414">
        <f>'sets &amp; selections'!T13</f>
        <v>0</v>
      </c>
      <c r="D1104" s="293"/>
      <c r="E1104" s="296" t="s">
        <v>71</v>
      </c>
      <c r="F1104" s="410">
        <v>10081</v>
      </c>
    </row>
    <row r="1105" spans="1:6" hidden="1">
      <c r="A1105" s="293">
        <v>70005</v>
      </c>
      <c r="B1105" s="296" t="str">
        <f t="shared" si="18"/>
        <v>CC.VM.CRBLSET4-10097</v>
      </c>
      <c r="C1105" s="414">
        <f>'sets &amp; selections'!U13</f>
        <v>0</v>
      </c>
      <c r="D1105" s="293"/>
      <c r="E1105" s="296" t="s">
        <v>71</v>
      </c>
      <c r="F1105" s="410">
        <v>10097</v>
      </c>
    </row>
    <row r="1106" spans="1:6" hidden="1">
      <c r="A1106" s="293">
        <v>70005</v>
      </c>
      <c r="B1106" s="296" t="str">
        <f t="shared" si="18"/>
        <v>CC.VM.CRBLSET4-10083</v>
      </c>
      <c r="C1106" s="414">
        <f>'sets &amp; selections'!V13</f>
        <v>0</v>
      </c>
      <c r="D1106" s="293"/>
      <c r="E1106" s="296" t="s">
        <v>71</v>
      </c>
      <c r="F1106" s="410">
        <v>10083</v>
      </c>
    </row>
    <row r="1107" spans="1:6" hidden="1">
      <c r="A1107" s="293">
        <v>70005</v>
      </c>
      <c r="B1107" s="296" t="str">
        <f t="shared" si="18"/>
        <v>CC.VM.CRBLSET4-10082</v>
      </c>
      <c r="C1107" s="414">
        <f>'sets &amp; selections'!W13</f>
        <v>0</v>
      </c>
      <c r="D1107" s="293"/>
      <c r="E1107" s="296" t="s">
        <v>71</v>
      </c>
      <c r="F1107" s="410">
        <v>10082</v>
      </c>
    </row>
    <row r="1108" spans="1:6" hidden="1">
      <c r="A1108" s="293">
        <v>70005</v>
      </c>
      <c r="B1108" s="296" t="str">
        <f t="shared" si="18"/>
        <v>CC.VM.CRBLSET2-10084</v>
      </c>
      <c r="C1108" s="414">
        <f>'sets &amp; selections'!J14</f>
        <v>0</v>
      </c>
      <c r="D1108" s="293"/>
      <c r="E1108" s="296" t="s">
        <v>74</v>
      </c>
      <c r="F1108" s="410">
        <v>10084</v>
      </c>
    </row>
    <row r="1109" spans="1:6" hidden="1">
      <c r="A1109" s="293">
        <v>70005</v>
      </c>
      <c r="B1109" s="296" t="str">
        <f t="shared" si="18"/>
        <v>CC.VM.CRBLSET2-10085</v>
      </c>
      <c r="C1109" s="414">
        <f>'sets &amp; selections'!K14</f>
        <v>0</v>
      </c>
      <c r="D1109" s="293"/>
      <c r="E1109" s="296" t="s">
        <v>74</v>
      </c>
      <c r="F1109" s="410">
        <v>10085</v>
      </c>
    </row>
    <row r="1110" spans="1:6" hidden="1">
      <c r="A1110" s="293">
        <v>70005</v>
      </c>
      <c r="B1110" s="296" t="str">
        <f t="shared" si="18"/>
        <v>CC.VM.CRBLSET2-10086</v>
      </c>
      <c r="C1110" s="414">
        <f>'sets &amp; selections'!L14</f>
        <v>0</v>
      </c>
      <c r="D1110" s="293"/>
      <c r="E1110" s="296" t="s">
        <v>74</v>
      </c>
      <c r="F1110" s="410">
        <v>10086</v>
      </c>
    </row>
    <row r="1111" spans="1:6" hidden="1">
      <c r="A1111" s="293">
        <v>70005</v>
      </c>
      <c r="B1111" s="296" t="str">
        <f t="shared" si="18"/>
        <v>CC.VM.CRBLSET2-10088</v>
      </c>
      <c r="C1111" s="414">
        <f>'sets &amp; selections'!M14</f>
        <v>0</v>
      </c>
      <c r="D1111" s="293"/>
      <c r="E1111" s="296" t="s">
        <v>74</v>
      </c>
      <c r="F1111" s="410">
        <v>10088</v>
      </c>
    </row>
    <row r="1112" spans="1:6" hidden="1">
      <c r="A1112" s="293">
        <v>70005</v>
      </c>
      <c r="B1112" s="296" t="str">
        <f t="shared" si="18"/>
        <v>CC.VM.CRBLSET2-10089</v>
      </c>
      <c r="C1112" s="414">
        <f>'sets &amp; selections'!N14</f>
        <v>0</v>
      </c>
      <c r="D1112" s="293"/>
      <c r="E1112" s="296" t="s">
        <v>74</v>
      </c>
      <c r="F1112" s="410">
        <v>10089</v>
      </c>
    </row>
    <row r="1113" spans="1:6" hidden="1">
      <c r="A1113" s="293">
        <v>70005</v>
      </c>
      <c r="B1113" s="296" t="str">
        <f t="shared" si="18"/>
        <v>CC.VM.CRBLSET2-10090</v>
      </c>
      <c r="C1113" s="414">
        <f>'sets &amp; selections'!O14</f>
        <v>0</v>
      </c>
      <c r="D1113" s="293"/>
      <c r="E1113" s="296" t="s">
        <v>74</v>
      </c>
      <c r="F1113" s="410">
        <v>10090</v>
      </c>
    </row>
    <row r="1114" spans="1:6" hidden="1">
      <c r="A1114" s="293">
        <v>70005</v>
      </c>
      <c r="B1114" s="296" t="str">
        <f t="shared" si="18"/>
        <v>CC.VM.CRBLSET2-10091</v>
      </c>
      <c r="C1114" s="414">
        <f>'sets &amp; selections'!P14</f>
        <v>0</v>
      </c>
      <c r="D1114" s="293"/>
      <c r="E1114" s="296" t="s">
        <v>74</v>
      </c>
      <c r="F1114" s="410">
        <v>10091</v>
      </c>
    </row>
    <row r="1115" spans="1:6" hidden="1">
      <c r="A1115" s="293">
        <v>70005</v>
      </c>
      <c r="B1115" s="296" t="str">
        <f t="shared" si="18"/>
        <v>CC.VM.CRBLSET2-10092</v>
      </c>
      <c r="C1115" s="414">
        <f>'sets &amp; selections'!Q14</f>
        <v>0</v>
      </c>
      <c r="D1115" s="293"/>
      <c r="E1115" s="296" t="s">
        <v>74</v>
      </c>
      <c r="F1115" s="410">
        <v>10092</v>
      </c>
    </row>
    <row r="1116" spans="1:6" hidden="1">
      <c r="A1116" s="293">
        <v>70005</v>
      </c>
      <c r="B1116" s="296" t="str">
        <f t="shared" si="18"/>
        <v>CC.VM.CRBLSET2-10094</v>
      </c>
      <c r="C1116" s="414">
        <f>'sets &amp; selections'!R14</f>
        <v>0</v>
      </c>
      <c r="D1116" s="293"/>
      <c r="E1116" s="296" t="s">
        <v>74</v>
      </c>
      <c r="F1116" s="410">
        <v>10094</v>
      </c>
    </row>
    <row r="1117" spans="1:6" hidden="1">
      <c r="A1117" s="293">
        <v>70005</v>
      </c>
      <c r="B1117" s="296" t="str">
        <f>E1117&amp;"-"&amp;F1117</f>
        <v>CC.VM.CRBLSET2-10095</v>
      </c>
      <c r="C1117" s="414">
        <f>'sets &amp; selections'!S14</f>
        <v>0</v>
      </c>
      <c r="D1117" s="293"/>
      <c r="E1117" s="296" t="s">
        <v>74</v>
      </c>
      <c r="F1117" s="410">
        <v>10095</v>
      </c>
    </row>
    <row r="1118" spans="1:6" hidden="1">
      <c r="A1118" s="293">
        <v>70005</v>
      </c>
      <c r="B1118" s="296" t="str">
        <f t="shared" ref="B1118:B1163" si="20">E1118&amp;"-"&amp;F1118</f>
        <v>CC.VM.CRBLSET2-10081</v>
      </c>
      <c r="C1118" s="414">
        <f>'sets &amp; selections'!T14</f>
        <v>0</v>
      </c>
      <c r="D1118" s="293"/>
      <c r="E1118" s="296" t="s">
        <v>74</v>
      </c>
      <c r="F1118" s="410">
        <v>10081</v>
      </c>
    </row>
    <row r="1119" spans="1:6" hidden="1">
      <c r="A1119" s="293">
        <v>70005</v>
      </c>
      <c r="B1119" s="296" t="str">
        <f t="shared" si="20"/>
        <v>CC.VM.CRBLSET2-10097</v>
      </c>
      <c r="C1119" s="414">
        <f>'sets &amp; selections'!U14</f>
        <v>0</v>
      </c>
      <c r="D1119" s="293"/>
      <c r="E1119" s="296" t="s">
        <v>74</v>
      </c>
      <c r="F1119" s="410">
        <v>10097</v>
      </c>
    </row>
    <row r="1120" spans="1:6" hidden="1">
      <c r="A1120" s="293">
        <v>70005</v>
      </c>
      <c r="B1120" s="296" t="str">
        <f t="shared" si="20"/>
        <v>CC.VM.CRBLSET2-10083</v>
      </c>
      <c r="C1120" s="414">
        <f>'sets &amp; selections'!V14</f>
        <v>0</v>
      </c>
      <c r="D1120" s="293"/>
      <c r="E1120" s="296" t="s">
        <v>74</v>
      </c>
      <c r="F1120" s="410">
        <v>10083</v>
      </c>
    </row>
    <row r="1121" spans="1:6" hidden="1">
      <c r="A1121" s="293">
        <v>70005</v>
      </c>
      <c r="B1121" s="296" t="str">
        <f t="shared" si="20"/>
        <v>CC.VM.CRBLSET2-10082</v>
      </c>
      <c r="C1121" s="414">
        <f>'sets &amp; selections'!W14</f>
        <v>0</v>
      </c>
      <c r="D1121" s="293"/>
      <c r="E1121" s="296" t="s">
        <v>74</v>
      </c>
      <c r="F1121" s="410">
        <v>10082</v>
      </c>
    </row>
    <row r="1122" spans="1:6" hidden="1">
      <c r="A1122" s="293">
        <v>70005</v>
      </c>
      <c r="B1122" s="296" t="str">
        <f t="shared" si="20"/>
        <v>CC.VM.CRBLSET3-10084</v>
      </c>
      <c r="C1122" s="414">
        <f>'sets &amp; selections'!J15</f>
        <v>0</v>
      </c>
      <c r="D1122" s="293"/>
      <c r="E1122" s="296" t="s">
        <v>77</v>
      </c>
      <c r="F1122" s="410">
        <v>10084</v>
      </c>
    </row>
    <row r="1123" spans="1:6" hidden="1">
      <c r="A1123" s="293">
        <v>70005</v>
      </c>
      <c r="B1123" s="296" t="str">
        <f t="shared" si="20"/>
        <v>CC.VM.CRBLSET3-10085</v>
      </c>
      <c r="C1123" s="414">
        <f>'sets &amp; selections'!K15</f>
        <v>0</v>
      </c>
      <c r="D1123" s="293"/>
      <c r="E1123" s="296" t="s">
        <v>77</v>
      </c>
      <c r="F1123" s="410">
        <v>10085</v>
      </c>
    </row>
    <row r="1124" spans="1:6" hidden="1">
      <c r="A1124" s="293">
        <v>70005</v>
      </c>
      <c r="B1124" s="296" t="str">
        <f t="shared" si="20"/>
        <v>CC.VM.CRBLSET3-10086</v>
      </c>
      <c r="C1124" s="414">
        <f>'sets &amp; selections'!L15</f>
        <v>0</v>
      </c>
      <c r="D1124" s="293"/>
      <c r="E1124" s="296" t="s">
        <v>77</v>
      </c>
      <c r="F1124" s="410">
        <v>10086</v>
      </c>
    </row>
    <row r="1125" spans="1:6" hidden="1">
      <c r="A1125" s="293">
        <v>70005</v>
      </c>
      <c r="B1125" s="296" t="str">
        <f t="shared" si="20"/>
        <v>CC.VM.CRBLSET3-10088</v>
      </c>
      <c r="C1125" s="414">
        <f>'sets &amp; selections'!M15</f>
        <v>0</v>
      </c>
      <c r="D1125" s="293"/>
      <c r="E1125" s="296" t="s">
        <v>77</v>
      </c>
      <c r="F1125" s="410">
        <v>10088</v>
      </c>
    </row>
    <row r="1126" spans="1:6" hidden="1">
      <c r="A1126" s="293">
        <v>70005</v>
      </c>
      <c r="B1126" s="296" t="str">
        <f t="shared" si="20"/>
        <v>CC.VM.CRBLSET3-10089</v>
      </c>
      <c r="C1126" s="414">
        <f>'sets &amp; selections'!N15</f>
        <v>0</v>
      </c>
      <c r="D1126" s="293"/>
      <c r="E1126" s="296" t="s">
        <v>77</v>
      </c>
      <c r="F1126" s="410">
        <v>10089</v>
      </c>
    </row>
    <row r="1127" spans="1:6" hidden="1">
      <c r="A1127" s="293">
        <v>70005</v>
      </c>
      <c r="B1127" s="296" t="str">
        <f t="shared" si="20"/>
        <v>CC.VM.CRBLSET3-10090</v>
      </c>
      <c r="C1127" s="414">
        <f>'sets &amp; selections'!O15</f>
        <v>0</v>
      </c>
      <c r="D1127" s="293"/>
      <c r="E1127" s="296" t="s">
        <v>77</v>
      </c>
      <c r="F1127" s="410">
        <v>10090</v>
      </c>
    </row>
    <row r="1128" spans="1:6" hidden="1">
      <c r="A1128" s="293">
        <v>70005</v>
      </c>
      <c r="B1128" s="296" t="str">
        <f t="shared" si="20"/>
        <v>CC.VM.CRBLSET3-10091</v>
      </c>
      <c r="C1128" s="414">
        <f>'sets &amp; selections'!P15</f>
        <v>0</v>
      </c>
      <c r="D1128" s="293"/>
      <c r="E1128" s="296" t="s">
        <v>77</v>
      </c>
      <c r="F1128" s="410">
        <v>10091</v>
      </c>
    </row>
    <row r="1129" spans="1:6" hidden="1">
      <c r="A1129" s="293">
        <v>70005</v>
      </c>
      <c r="B1129" s="296" t="str">
        <f t="shared" si="20"/>
        <v>CC.VM.CRBLSET3-10092</v>
      </c>
      <c r="C1129" s="414">
        <f>'sets &amp; selections'!Q15</f>
        <v>0</v>
      </c>
      <c r="D1129" s="293"/>
      <c r="E1129" s="296" t="s">
        <v>77</v>
      </c>
      <c r="F1129" s="410">
        <v>10092</v>
      </c>
    </row>
    <row r="1130" spans="1:6" hidden="1">
      <c r="A1130" s="293">
        <v>70005</v>
      </c>
      <c r="B1130" s="296" t="str">
        <f t="shared" si="20"/>
        <v>CC.VM.CRBLSET3-10094</v>
      </c>
      <c r="C1130" s="414">
        <f>'sets &amp; selections'!R15</f>
        <v>0</v>
      </c>
      <c r="D1130" s="293"/>
      <c r="E1130" s="296" t="s">
        <v>77</v>
      </c>
      <c r="F1130" s="410">
        <v>10094</v>
      </c>
    </row>
    <row r="1131" spans="1:6" hidden="1">
      <c r="A1131" s="293">
        <v>70005</v>
      </c>
      <c r="B1131" s="296" t="str">
        <f t="shared" si="20"/>
        <v>CC.VM.CRBLSET3-10095</v>
      </c>
      <c r="C1131" s="414">
        <f>'sets &amp; selections'!S15</f>
        <v>0</v>
      </c>
      <c r="D1131" s="293"/>
      <c r="E1131" s="296" t="s">
        <v>77</v>
      </c>
      <c r="F1131" s="410">
        <v>10095</v>
      </c>
    </row>
    <row r="1132" spans="1:6" hidden="1">
      <c r="A1132" s="293">
        <v>70005</v>
      </c>
      <c r="B1132" s="296" t="str">
        <f t="shared" si="20"/>
        <v>CC.VM.CRBLSET3-10081</v>
      </c>
      <c r="C1132" s="414">
        <f>'sets &amp; selections'!T15</f>
        <v>0</v>
      </c>
      <c r="D1132" s="293"/>
      <c r="E1132" s="296" t="s">
        <v>77</v>
      </c>
      <c r="F1132" s="410">
        <v>10081</v>
      </c>
    </row>
    <row r="1133" spans="1:6" hidden="1">
      <c r="A1133" s="293">
        <v>70005</v>
      </c>
      <c r="B1133" s="296" t="str">
        <f t="shared" si="20"/>
        <v>CC.VM.CRBLSET3-10097</v>
      </c>
      <c r="C1133" s="414">
        <f>'sets &amp; selections'!U15</f>
        <v>0</v>
      </c>
      <c r="D1133" s="293"/>
      <c r="E1133" s="296" t="s">
        <v>77</v>
      </c>
      <c r="F1133" s="410">
        <v>10097</v>
      </c>
    </row>
    <row r="1134" spans="1:6" hidden="1">
      <c r="A1134" s="293">
        <v>70005</v>
      </c>
      <c r="B1134" s="296" t="str">
        <f t="shared" si="20"/>
        <v>CC.VM.CRBLSET3-10083</v>
      </c>
      <c r="C1134" s="414">
        <f>'sets &amp; selections'!V15</f>
        <v>0</v>
      </c>
      <c r="D1134" s="293"/>
      <c r="E1134" s="296" t="s">
        <v>77</v>
      </c>
      <c r="F1134" s="410">
        <v>10083</v>
      </c>
    </row>
    <row r="1135" spans="1:6" hidden="1">
      <c r="A1135" s="293">
        <v>70005</v>
      </c>
      <c r="B1135" s="296" t="str">
        <f t="shared" si="20"/>
        <v>CC.VM.CRBLSET3-10082</v>
      </c>
      <c r="C1135" s="414">
        <f>'sets &amp; selections'!W15</f>
        <v>0</v>
      </c>
      <c r="D1135" s="293"/>
      <c r="E1135" s="296" t="s">
        <v>77</v>
      </c>
      <c r="F1135" s="410">
        <v>10082</v>
      </c>
    </row>
    <row r="1136" spans="1:6" hidden="1">
      <c r="A1136" s="293">
        <v>70005</v>
      </c>
      <c r="B1136" s="296" t="str">
        <f t="shared" si="20"/>
        <v>CC.VM.CRLDSET1-10084</v>
      </c>
      <c r="C1136" s="414">
        <f>'sets &amp; selections'!J16</f>
        <v>0</v>
      </c>
      <c r="D1136" s="293"/>
      <c r="E1136" s="296" t="s">
        <v>80</v>
      </c>
      <c r="F1136" s="410">
        <v>10084</v>
      </c>
    </row>
    <row r="1137" spans="1:6" hidden="1">
      <c r="A1137" s="293">
        <v>70005</v>
      </c>
      <c r="B1137" s="296" t="str">
        <f t="shared" si="20"/>
        <v>CC.VM.CRLDSET1-10085</v>
      </c>
      <c r="C1137" s="414">
        <f>'sets &amp; selections'!K16</f>
        <v>0</v>
      </c>
      <c r="D1137" s="293"/>
      <c r="E1137" s="296" t="s">
        <v>80</v>
      </c>
      <c r="F1137" s="410">
        <v>10085</v>
      </c>
    </row>
    <row r="1138" spans="1:6" hidden="1">
      <c r="A1138" s="293">
        <v>70005</v>
      </c>
      <c r="B1138" s="296" t="str">
        <f t="shared" si="20"/>
        <v>CC.VM.CRLDSET1-10086</v>
      </c>
      <c r="C1138" s="414">
        <f>'sets &amp; selections'!L16</f>
        <v>0</v>
      </c>
      <c r="D1138" s="293"/>
      <c r="E1138" s="296" t="s">
        <v>80</v>
      </c>
      <c r="F1138" s="410">
        <v>10086</v>
      </c>
    </row>
    <row r="1139" spans="1:6" hidden="1">
      <c r="A1139" s="293">
        <v>70005</v>
      </c>
      <c r="B1139" s="296" t="str">
        <f t="shared" si="20"/>
        <v>CC.VM.CRLDSET1-10088</v>
      </c>
      <c r="C1139" s="414">
        <f>'sets &amp; selections'!M16</f>
        <v>0</v>
      </c>
      <c r="D1139" s="293"/>
      <c r="E1139" s="296" t="s">
        <v>80</v>
      </c>
      <c r="F1139" s="410">
        <v>10088</v>
      </c>
    </row>
    <row r="1140" spans="1:6" hidden="1">
      <c r="A1140" s="293">
        <v>70005</v>
      </c>
      <c r="B1140" s="296" t="str">
        <f t="shared" si="20"/>
        <v>CC.VM.CRLDSET1-10089</v>
      </c>
      <c r="C1140" s="414">
        <f>'sets &amp; selections'!N16</f>
        <v>0</v>
      </c>
      <c r="D1140" s="293"/>
      <c r="E1140" s="296" t="s">
        <v>80</v>
      </c>
      <c r="F1140" s="410">
        <v>10089</v>
      </c>
    </row>
    <row r="1141" spans="1:6" hidden="1">
      <c r="A1141" s="293">
        <v>70005</v>
      </c>
      <c r="B1141" s="296" t="str">
        <f t="shared" si="20"/>
        <v>CC.VM.CRLDSET1-10090</v>
      </c>
      <c r="C1141" s="414">
        <f>'sets &amp; selections'!O16</f>
        <v>0</v>
      </c>
      <c r="D1141" s="293"/>
      <c r="E1141" s="296" t="s">
        <v>80</v>
      </c>
      <c r="F1141" s="410">
        <v>10090</v>
      </c>
    </row>
    <row r="1142" spans="1:6" hidden="1">
      <c r="A1142" s="293">
        <v>70005</v>
      </c>
      <c r="B1142" s="296" t="str">
        <f t="shared" si="20"/>
        <v>CC.VM.CRLDSET1-10091</v>
      </c>
      <c r="C1142" s="414">
        <f>'sets &amp; selections'!P16</f>
        <v>0</v>
      </c>
      <c r="D1142" s="293"/>
      <c r="E1142" s="296" t="s">
        <v>80</v>
      </c>
      <c r="F1142" s="410">
        <v>10091</v>
      </c>
    </row>
    <row r="1143" spans="1:6" hidden="1">
      <c r="A1143" s="293">
        <v>70005</v>
      </c>
      <c r="B1143" s="296" t="str">
        <f t="shared" si="20"/>
        <v>CC.VM.CRLDSET1-10092</v>
      </c>
      <c r="C1143" s="414">
        <f>'sets &amp; selections'!Q16</f>
        <v>0</v>
      </c>
      <c r="D1143" s="293"/>
      <c r="E1143" s="296" t="s">
        <v>80</v>
      </c>
      <c r="F1143" s="410">
        <v>10092</v>
      </c>
    </row>
    <row r="1144" spans="1:6" hidden="1">
      <c r="A1144" s="293">
        <v>70005</v>
      </c>
      <c r="B1144" s="296" t="str">
        <f t="shared" si="20"/>
        <v>CC.VM.CRLDSET1-10094</v>
      </c>
      <c r="C1144" s="414">
        <f>'sets &amp; selections'!R16</f>
        <v>0</v>
      </c>
      <c r="D1144" s="293"/>
      <c r="E1144" s="296" t="s">
        <v>80</v>
      </c>
      <c r="F1144" s="410">
        <v>10094</v>
      </c>
    </row>
    <row r="1145" spans="1:6" hidden="1">
      <c r="A1145" s="293">
        <v>70005</v>
      </c>
      <c r="B1145" s="296" t="str">
        <f t="shared" si="20"/>
        <v>CC.VM.CRLDSET1-10095</v>
      </c>
      <c r="C1145" s="414">
        <f>'sets &amp; selections'!S16</f>
        <v>0</v>
      </c>
      <c r="D1145" s="293"/>
      <c r="E1145" s="296" t="s">
        <v>80</v>
      </c>
      <c r="F1145" s="410">
        <v>10095</v>
      </c>
    </row>
    <row r="1146" spans="1:6" hidden="1">
      <c r="A1146" s="293">
        <v>70005</v>
      </c>
      <c r="B1146" s="296" t="str">
        <f t="shared" si="20"/>
        <v>CC.VM.CRLDSET1-10081</v>
      </c>
      <c r="C1146" s="414">
        <f>'sets &amp; selections'!T16</f>
        <v>0</v>
      </c>
      <c r="D1146" s="293"/>
      <c r="E1146" s="296" t="s">
        <v>80</v>
      </c>
      <c r="F1146" s="410">
        <v>10081</v>
      </c>
    </row>
    <row r="1147" spans="1:6" hidden="1">
      <c r="A1147" s="293">
        <v>70005</v>
      </c>
      <c r="B1147" s="296" t="str">
        <f t="shared" si="20"/>
        <v>CC.VM.CRLDSET1-10097</v>
      </c>
      <c r="C1147" s="414">
        <f>'sets &amp; selections'!U16</f>
        <v>0</v>
      </c>
      <c r="D1147" s="293"/>
      <c r="E1147" s="296" t="s">
        <v>80</v>
      </c>
      <c r="F1147" s="410">
        <v>10097</v>
      </c>
    </row>
    <row r="1148" spans="1:6" hidden="1">
      <c r="A1148" s="293">
        <v>70005</v>
      </c>
      <c r="B1148" s="296" t="str">
        <f t="shared" si="20"/>
        <v>CC.VM.CRLDSET1-10083</v>
      </c>
      <c r="C1148" s="414">
        <f>'sets &amp; selections'!V16</f>
        <v>0</v>
      </c>
      <c r="D1148" s="293"/>
      <c r="E1148" s="296" t="s">
        <v>80</v>
      </c>
      <c r="F1148" s="410">
        <v>10083</v>
      </c>
    </row>
    <row r="1149" spans="1:6" hidden="1">
      <c r="A1149" s="293">
        <v>70005</v>
      </c>
      <c r="B1149" s="296" t="str">
        <f t="shared" si="20"/>
        <v>CC.VM.CRLDSET1-10082</v>
      </c>
      <c r="C1149" s="414">
        <f>'sets &amp; selections'!W16</f>
        <v>0</v>
      </c>
      <c r="D1149" s="293"/>
      <c r="E1149" s="296" t="s">
        <v>80</v>
      </c>
      <c r="F1149" s="410">
        <v>10082</v>
      </c>
    </row>
    <row r="1150" spans="1:6" hidden="1">
      <c r="A1150" s="293">
        <v>70005</v>
      </c>
      <c r="B1150" s="296" t="str">
        <f t="shared" si="20"/>
        <v>CC.VM.CRLDSET2-10084</v>
      </c>
      <c r="C1150" s="414">
        <f>'sets &amp; selections'!J17</f>
        <v>0</v>
      </c>
      <c r="D1150" s="293"/>
      <c r="E1150" s="296" t="s">
        <v>83</v>
      </c>
      <c r="F1150" s="410">
        <v>10084</v>
      </c>
    </row>
    <row r="1151" spans="1:6" hidden="1">
      <c r="A1151" s="293">
        <v>70005</v>
      </c>
      <c r="B1151" s="296" t="str">
        <f t="shared" si="20"/>
        <v>CC.VM.CRLDSET2-10085</v>
      </c>
      <c r="C1151" s="414">
        <f>'sets &amp; selections'!K17</f>
        <v>0</v>
      </c>
      <c r="D1151" s="293"/>
      <c r="E1151" s="296" t="s">
        <v>83</v>
      </c>
      <c r="F1151" s="410">
        <v>10085</v>
      </c>
    </row>
    <row r="1152" spans="1:6" hidden="1">
      <c r="A1152" s="293">
        <v>70005</v>
      </c>
      <c r="B1152" s="296" t="str">
        <f t="shared" si="20"/>
        <v>CC.VM.CRLDSET2-10086</v>
      </c>
      <c r="C1152" s="414">
        <f>'sets &amp; selections'!L17</f>
        <v>0</v>
      </c>
      <c r="D1152" s="293"/>
      <c r="E1152" s="296" t="s">
        <v>83</v>
      </c>
      <c r="F1152" s="410">
        <v>10086</v>
      </c>
    </row>
    <row r="1153" spans="1:6" hidden="1">
      <c r="A1153" s="293">
        <v>70005</v>
      </c>
      <c r="B1153" s="296" t="str">
        <f t="shared" si="20"/>
        <v>CC.VM.CRLDSET2-10088</v>
      </c>
      <c r="C1153" s="414">
        <f>'sets &amp; selections'!M17</f>
        <v>0</v>
      </c>
      <c r="D1153" s="293"/>
      <c r="E1153" s="296" t="s">
        <v>83</v>
      </c>
      <c r="F1153" s="410">
        <v>10088</v>
      </c>
    </row>
    <row r="1154" spans="1:6" hidden="1">
      <c r="A1154" s="293">
        <v>70005</v>
      </c>
      <c r="B1154" s="296" t="str">
        <f t="shared" si="20"/>
        <v>CC.VM.CRLDSET2-10089</v>
      </c>
      <c r="C1154" s="414">
        <f>'sets &amp; selections'!N17</f>
        <v>0</v>
      </c>
      <c r="D1154" s="293"/>
      <c r="E1154" s="296" t="s">
        <v>83</v>
      </c>
      <c r="F1154" s="410">
        <v>10089</v>
      </c>
    </row>
    <row r="1155" spans="1:6" hidden="1">
      <c r="A1155" s="293">
        <v>70005</v>
      </c>
      <c r="B1155" s="296" t="str">
        <f t="shared" si="20"/>
        <v>CC.VM.CRLDSET2-10090</v>
      </c>
      <c r="C1155" s="414">
        <f>'sets &amp; selections'!O17</f>
        <v>0</v>
      </c>
      <c r="D1155" s="293"/>
      <c r="E1155" s="296" t="s">
        <v>83</v>
      </c>
      <c r="F1155" s="410">
        <v>10090</v>
      </c>
    </row>
    <row r="1156" spans="1:6" hidden="1">
      <c r="A1156" s="293">
        <v>70005</v>
      </c>
      <c r="B1156" s="296" t="str">
        <f t="shared" si="20"/>
        <v>CC.VM.CRLDSET2-10091</v>
      </c>
      <c r="C1156" s="414">
        <f>'sets &amp; selections'!P17</f>
        <v>0</v>
      </c>
      <c r="D1156" s="293"/>
      <c r="E1156" s="296" t="s">
        <v>83</v>
      </c>
      <c r="F1156" s="410">
        <v>10091</v>
      </c>
    </row>
    <row r="1157" spans="1:6" hidden="1">
      <c r="A1157" s="293">
        <v>70005</v>
      </c>
      <c r="B1157" s="296" t="str">
        <f t="shared" si="20"/>
        <v>CC.VM.CRLDSET2-10092</v>
      </c>
      <c r="C1157" s="414">
        <f>'sets &amp; selections'!Q17</f>
        <v>0</v>
      </c>
      <c r="D1157" s="293"/>
      <c r="E1157" s="296" t="s">
        <v>83</v>
      </c>
      <c r="F1157" s="410">
        <v>10092</v>
      </c>
    </row>
    <row r="1158" spans="1:6" hidden="1">
      <c r="A1158" s="293">
        <v>70005</v>
      </c>
      <c r="B1158" s="296" t="str">
        <f t="shared" si="20"/>
        <v>CC.VM.CRLDSET2-10094</v>
      </c>
      <c r="C1158" s="414">
        <f>'sets &amp; selections'!R17</f>
        <v>0</v>
      </c>
      <c r="D1158" s="293"/>
      <c r="E1158" s="296" t="s">
        <v>83</v>
      </c>
      <c r="F1158" s="410">
        <v>10094</v>
      </c>
    </row>
    <row r="1159" spans="1:6" hidden="1">
      <c r="A1159" s="293">
        <v>70005</v>
      </c>
      <c r="B1159" s="296" t="str">
        <f t="shared" si="20"/>
        <v>CC.VM.CRLDSET2-10095</v>
      </c>
      <c r="C1159" s="414">
        <f>'sets &amp; selections'!S17</f>
        <v>0</v>
      </c>
      <c r="D1159" s="293"/>
      <c r="E1159" s="296" t="s">
        <v>83</v>
      </c>
      <c r="F1159" s="410">
        <v>10095</v>
      </c>
    </row>
    <row r="1160" spans="1:6" hidden="1">
      <c r="A1160" s="293">
        <v>70005</v>
      </c>
      <c r="B1160" s="296" t="str">
        <f t="shared" si="20"/>
        <v>CC.VM.CRLDSET2-10081</v>
      </c>
      <c r="C1160" s="414">
        <f>'sets &amp; selections'!T17</f>
        <v>0</v>
      </c>
      <c r="D1160" s="293"/>
      <c r="E1160" s="296" t="s">
        <v>83</v>
      </c>
      <c r="F1160" s="410">
        <v>10081</v>
      </c>
    </row>
    <row r="1161" spans="1:6" hidden="1">
      <c r="A1161" s="293">
        <v>70005</v>
      </c>
      <c r="B1161" s="296" t="str">
        <f t="shared" si="20"/>
        <v>CC.VM.CRLDSET2-10097</v>
      </c>
      <c r="C1161" s="414">
        <f>'sets &amp; selections'!U17</f>
        <v>0</v>
      </c>
      <c r="D1161" s="293"/>
      <c r="E1161" s="296" t="s">
        <v>83</v>
      </c>
      <c r="F1161" s="410">
        <v>10097</v>
      </c>
    </row>
    <row r="1162" spans="1:6" hidden="1">
      <c r="A1162" s="293">
        <v>70005</v>
      </c>
      <c r="B1162" s="296" t="str">
        <f t="shared" si="20"/>
        <v>CC.VM.CRLDSET2-10083</v>
      </c>
      <c r="C1162" s="414">
        <f>'sets &amp; selections'!V17</f>
        <v>0</v>
      </c>
      <c r="D1162" s="293"/>
      <c r="E1162" s="296" t="s">
        <v>83</v>
      </c>
      <c r="F1162" s="410">
        <v>10083</v>
      </c>
    </row>
    <row r="1163" spans="1:6" hidden="1">
      <c r="A1163" s="293">
        <v>70005</v>
      </c>
      <c r="B1163" s="296" t="str">
        <f t="shared" si="20"/>
        <v>CC.VM.CRLDSET2-10082</v>
      </c>
      <c r="C1163" s="414">
        <f>'sets &amp; selections'!W17</f>
        <v>0</v>
      </c>
      <c r="D1163" s="293"/>
      <c r="E1163" s="296" t="s">
        <v>83</v>
      </c>
      <c r="F1163" s="410">
        <v>10082</v>
      </c>
    </row>
    <row r="1164" spans="1:6" hidden="1">
      <c r="A1164" s="293">
        <v>70005</v>
      </c>
      <c r="B1164" s="296" t="str">
        <f>E1164&amp;"-"&amp;F1164</f>
        <v>CC.WH.0001-black</v>
      </c>
      <c r="C1164" s="414">
        <f>holds!S9</f>
        <v>0</v>
      </c>
      <c r="D1164" s="293"/>
      <c r="E1164" t="s">
        <v>125</v>
      </c>
      <c r="F1164" s="410" t="s">
        <v>119</v>
      </c>
    </row>
    <row r="1165" spans="1:6" hidden="1">
      <c r="A1165" s="293">
        <v>70005</v>
      </c>
      <c r="B1165" s="296" t="str">
        <f>E1165&amp;"-"&amp;F1165</f>
        <v>CC.WH.0001-custom</v>
      </c>
      <c r="C1165" s="414">
        <f>SUM(holds!I9:R9,holds!U9:X9)</f>
        <v>0</v>
      </c>
      <c r="D1165" s="293"/>
      <c r="E1165" t="s">
        <v>125</v>
      </c>
      <c r="F1165" s="410" t="s">
        <v>1026</v>
      </c>
    </row>
    <row r="1166" spans="1:6" hidden="1">
      <c r="A1166" s="293">
        <v>70005</v>
      </c>
      <c r="B1166" s="296" t="str">
        <f>E1166&amp;"-"&amp;F1166</f>
        <v>CC.WH.0001-white</v>
      </c>
      <c r="C1166" s="414">
        <f>holds!T9</f>
        <v>0</v>
      </c>
      <c r="D1166" s="293"/>
      <c r="E1166" t="s">
        <v>125</v>
      </c>
      <c r="F1166" s="410" t="s">
        <v>120</v>
      </c>
    </row>
    <row r="1167" spans="1:6" hidden="1">
      <c r="A1167" s="293">
        <v>70005</v>
      </c>
      <c r="B1167" s="296" t="str">
        <f>E1167</f>
        <v>CC.WH.0002</v>
      </c>
      <c r="C1167" s="414">
        <f>SUM(holds!I10:X10)</f>
        <v>0</v>
      </c>
      <c r="D1167" s="293"/>
      <c r="E1167" t="s">
        <v>129</v>
      </c>
      <c r="F1167" s="410"/>
    </row>
    <row r="1168" spans="1:6" hidden="1">
      <c r="A1168" s="293">
        <v>70005</v>
      </c>
      <c r="B1168" s="296" t="str">
        <f>E1168&amp;"-"&amp;F1168</f>
        <v>CC.WH.0003-black</v>
      </c>
      <c r="C1168" s="414">
        <f>holds!S11</f>
        <v>0</v>
      </c>
      <c r="D1168" s="293"/>
      <c r="E1168" t="s">
        <v>132</v>
      </c>
      <c r="F1168" s="410" t="s">
        <v>119</v>
      </c>
    </row>
    <row r="1169" spans="1:18" hidden="1">
      <c r="A1169" s="293">
        <v>70005</v>
      </c>
      <c r="B1169" s="296" t="str">
        <f>E1169&amp;"-"&amp;F1169</f>
        <v>CC.WH.0003-custom</v>
      </c>
      <c r="C1169" s="414">
        <f>SUM(holds!I11:R11,holds!U11:X11)</f>
        <v>0</v>
      </c>
      <c r="D1169" s="293"/>
      <c r="E1169" t="s">
        <v>132</v>
      </c>
      <c r="F1169" s="410" t="s">
        <v>1026</v>
      </c>
    </row>
    <row r="1170" spans="1:18" hidden="1">
      <c r="A1170" s="293">
        <v>70005</v>
      </c>
      <c r="B1170" s="296" t="str">
        <f>E1170&amp;"-"&amp;F1170</f>
        <v>CC.WH.0003-white</v>
      </c>
      <c r="C1170" s="414">
        <f>holds!T11</f>
        <v>0</v>
      </c>
      <c r="D1170" s="293"/>
      <c r="E1170" t="s">
        <v>132</v>
      </c>
      <c r="F1170" s="410" t="s">
        <v>120</v>
      </c>
    </row>
    <row r="1171" spans="1:18" hidden="1">
      <c r="A1171" s="293">
        <v>70005</v>
      </c>
      <c r="B1171" s="296" t="str">
        <f>E1171</f>
        <v>CC.WH.0004</v>
      </c>
      <c r="C1171" s="414">
        <f>SUM(holds!I12:X12)</f>
        <v>0</v>
      </c>
      <c r="D1171" s="293"/>
      <c r="E1171" t="s">
        <v>135</v>
      </c>
      <c r="F1171" s="410"/>
    </row>
    <row r="1172" spans="1:18" hidden="1">
      <c r="A1172" s="293">
        <v>70005</v>
      </c>
      <c r="B1172" s="296" t="str">
        <f>E1172&amp;"-"&amp;F1172</f>
        <v>CC.WH.0005-black</v>
      </c>
      <c r="C1172" s="414">
        <f>holds!S13</f>
        <v>0</v>
      </c>
      <c r="D1172" s="293"/>
      <c r="E1172" t="s">
        <v>137</v>
      </c>
      <c r="F1172" s="410" t="s">
        <v>119</v>
      </c>
    </row>
    <row r="1173" spans="1:18" hidden="1">
      <c r="A1173" s="293">
        <v>70005</v>
      </c>
      <c r="B1173" s="296" t="str">
        <f>E1173&amp;"-"&amp;F1173</f>
        <v>CC.WH.0005-custom</v>
      </c>
      <c r="C1173" s="414">
        <f>SUM(holds!I13:R13,holds!U13:X13)</f>
        <v>0</v>
      </c>
      <c r="D1173" s="293"/>
      <c r="E1173" t="s">
        <v>137</v>
      </c>
      <c r="F1173" s="410" t="s">
        <v>1026</v>
      </c>
    </row>
    <row r="1174" spans="1:18" hidden="1">
      <c r="A1174" s="293">
        <v>70005</v>
      </c>
      <c r="B1174" s="296" t="str">
        <f>E1174&amp;"-"&amp;F1174</f>
        <v>CC.WH.0005-white</v>
      </c>
      <c r="C1174" s="414">
        <f>holds!T13</f>
        <v>0</v>
      </c>
      <c r="D1174" s="293"/>
      <c r="E1174" t="s">
        <v>137</v>
      </c>
      <c r="F1174" s="410" t="s">
        <v>120</v>
      </c>
    </row>
    <row r="1175" spans="1:18" hidden="1">
      <c r="A1175" s="293">
        <v>70005</v>
      </c>
      <c r="B1175" s="296" t="str">
        <f>E1175</f>
        <v>CC.WH.0006</v>
      </c>
      <c r="C1175" s="414">
        <f>SUM(holds!I14:X14)</f>
        <v>0</v>
      </c>
      <c r="D1175" s="293"/>
      <c r="E1175" t="s">
        <v>140</v>
      </c>
      <c r="F1175" s="410"/>
      <c r="G1175" s="3" t="s">
        <v>113</v>
      </c>
      <c r="H1175" s="298" t="s">
        <v>33</v>
      </c>
      <c r="I1175" s="7" t="s">
        <v>116</v>
      </c>
      <c r="J1175" s="8" t="s">
        <v>35</v>
      </c>
      <c r="K1175" s="9" t="s">
        <v>117</v>
      </c>
      <c r="L1175" s="10" t="s">
        <v>118</v>
      </c>
      <c r="M1175" s="11" t="s">
        <v>119</v>
      </c>
      <c r="N1175" s="12" t="s">
        <v>120</v>
      </c>
      <c r="O1175" s="3" t="s">
        <v>121</v>
      </c>
      <c r="P1175" s="4" t="s">
        <v>122</v>
      </c>
      <c r="Q1175" s="13" t="s">
        <v>123</v>
      </c>
      <c r="R1175" s="14" t="s">
        <v>124</v>
      </c>
    </row>
    <row r="1176" spans="1:18" hidden="1">
      <c r="A1176" s="293">
        <v>70005</v>
      </c>
      <c r="B1176" s="296" t="str">
        <f t="shared" ref="B1176:B1191" si="21">E1176&amp;"-"&amp;F1176</f>
        <v>CC.GRMO001-yellow</v>
      </c>
      <c r="C1176" s="413">
        <f>_xlfn.XLOOKUP(E1176,holds!B:B,holds!I:I)</f>
        <v>0</v>
      </c>
      <c r="D1176" s="293"/>
      <c r="E1176" t="s">
        <v>142</v>
      </c>
      <c r="F1176" s="3" t="s">
        <v>113</v>
      </c>
    </row>
    <row r="1177" spans="1:18" hidden="1">
      <c r="A1177" s="293">
        <v>70005</v>
      </c>
      <c r="B1177" s="296" t="str">
        <f t="shared" si="21"/>
        <v>CC.GRMO002-yellow</v>
      </c>
      <c r="C1177" s="413">
        <f>_xlfn.XLOOKUP(E1177,holds!B:B,holds!I:I)</f>
        <v>0</v>
      </c>
      <c r="D1177" s="293"/>
      <c r="E1177" t="s">
        <v>145</v>
      </c>
      <c r="F1177" s="3" t="s">
        <v>113</v>
      </c>
    </row>
    <row r="1178" spans="1:18" hidden="1">
      <c r="A1178" s="293">
        <v>70005</v>
      </c>
      <c r="B1178" s="296" t="str">
        <f t="shared" si="21"/>
        <v>CC.GRMO003-yellow</v>
      </c>
      <c r="C1178" s="413">
        <f>_xlfn.XLOOKUP(E1178,holds!B:B,holds!I:I)</f>
        <v>0</v>
      </c>
      <c r="D1178" s="293"/>
      <c r="E1178" t="s">
        <v>147</v>
      </c>
      <c r="F1178" s="3" t="s">
        <v>113</v>
      </c>
    </row>
    <row r="1179" spans="1:18" hidden="1">
      <c r="A1179" s="293">
        <v>70005</v>
      </c>
      <c r="B1179" s="296" t="str">
        <f t="shared" si="21"/>
        <v>CC.GRMO004-yellow</v>
      </c>
      <c r="C1179" s="413">
        <f>_xlfn.XLOOKUP(E1179,holds!B:B,holds!I:I)</f>
        <v>0</v>
      </c>
      <c r="D1179" s="293"/>
      <c r="E1179" t="s">
        <v>149</v>
      </c>
      <c r="F1179" s="3" t="s">
        <v>113</v>
      </c>
    </row>
    <row r="1180" spans="1:18" hidden="1">
      <c r="A1180" s="293">
        <v>70005</v>
      </c>
      <c r="B1180" s="296" t="str">
        <f t="shared" si="21"/>
        <v>CC.GRMO005-yellow</v>
      </c>
      <c r="C1180" s="413">
        <f>_xlfn.XLOOKUP(E1180,holds!B:B,holds!I:I)</f>
        <v>0</v>
      </c>
      <c r="D1180" s="293"/>
      <c r="E1180" t="s">
        <v>152</v>
      </c>
      <c r="F1180" s="3" t="s">
        <v>113</v>
      </c>
    </row>
    <row r="1181" spans="1:18" hidden="1">
      <c r="A1181" s="293">
        <v>70005</v>
      </c>
      <c r="B1181" s="296" t="str">
        <f t="shared" si="21"/>
        <v>CC.GRMO006-yellow</v>
      </c>
      <c r="C1181" s="413">
        <f>_xlfn.XLOOKUP(E1181,holds!B:B,holds!I:I)</f>
        <v>0</v>
      </c>
      <c r="D1181" s="293"/>
      <c r="E1181" t="s">
        <v>155</v>
      </c>
      <c r="F1181" s="3" t="s">
        <v>113</v>
      </c>
    </row>
    <row r="1182" spans="1:18" hidden="1">
      <c r="A1182" s="293">
        <v>70005</v>
      </c>
      <c r="B1182" s="296" t="str">
        <f t="shared" si="21"/>
        <v>CC.GRMO007-yellow</v>
      </c>
      <c r="C1182" s="413">
        <f>_xlfn.XLOOKUP(E1182,holds!B:B,holds!I:I)</f>
        <v>0</v>
      </c>
      <c r="D1182" s="293"/>
      <c r="E1182" t="s">
        <v>157</v>
      </c>
      <c r="F1182" s="3" t="s">
        <v>113</v>
      </c>
    </row>
    <row r="1183" spans="1:18" hidden="1">
      <c r="A1183" s="293">
        <v>70005</v>
      </c>
      <c r="B1183" s="296" t="str">
        <f t="shared" si="21"/>
        <v>CC.GRMO008-yellow</v>
      </c>
      <c r="C1183" s="413">
        <f>_xlfn.XLOOKUP(E1183,holds!B:B,holds!I:I)</f>
        <v>0</v>
      </c>
      <c r="D1183" s="293"/>
      <c r="E1183" t="s">
        <v>159</v>
      </c>
      <c r="F1183" s="3" t="s">
        <v>113</v>
      </c>
    </row>
    <row r="1184" spans="1:18" hidden="1">
      <c r="A1184" s="293">
        <v>70005</v>
      </c>
      <c r="B1184" s="296" t="str">
        <f t="shared" si="21"/>
        <v>CC.GRMO009-yellow</v>
      </c>
      <c r="C1184" s="413">
        <f>_xlfn.XLOOKUP(E1184,holds!B:B,holds!I:I)</f>
        <v>0</v>
      </c>
      <c r="D1184" s="293"/>
      <c r="E1184" t="s">
        <v>161</v>
      </c>
      <c r="F1184" s="3" t="s">
        <v>113</v>
      </c>
    </row>
    <row r="1185" spans="1:6" hidden="1">
      <c r="A1185" s="293">
        <v>70005</v>
      </c>
      <c r="B1185" s="296" t="str">
        <f t="shared" si="21"/>
        <v>CC.GRMO010-yellow</v>
      </c>
      <c r="C1185" s="413">
        <f>_xlfn.XLOOKUP(E1185,holds!B:B,holds!I:I)</f>
        <v>0</v>
      </c>
      <c r="D1185" s="293"/>
      <c r="E1185" t="s">
        <v>164</v>
      </c>
      <c r="F1185" s="3" t="s">
        <v>113</v>
      </c>
    </row>
    <row r="1186" spans="1:6" hidden="1">
      <c r="A1186" s="293">
        <v>70005</v>
      </c>
      <c r="B1186" s="296" t="str">
        <f t="shared" si="21"/>
        <v>CC.GRMO011-yellow</v>
      </c>
      <c r="C1186" s="413">
        <f>_xlfn.XLOOKUP(E1186,holds!B:B,holds!I:I)</f>
        <v>0</v>
      </c>
      <c r="D1186" s="293"/>
      <c r="E1186" t="s">
        <v>167</v>
      </c>
      <c r="F1186" s="3" t="s">
        <v>113</v>
      </c>
    </row>
    <row r="1187" spans="1:6" hidden="1">
      <c r="A1187" s="293">
        <v>70005</v>
      </c>
      <c r="B1187" s="296" t="str">
        <f t="shared" si="21"/>
        <v>CC.GRMO012-yellow</v>
      </c>
      <c r="C1187" s="413">
        <f>_xlfn.XLOOKUP(E1187,holds!B:B,holds!I:I)</f>
        <v>0</v>
      </c>
      <c r="D1187" s="293"/>
      <c r="E1187" t="s">
        <v>169</v>
      </c>
      <c r="F1187" s="3" t="s">
        <v>113</v>
      </c>
    </row>
    <row r="1188" spans="1:6" hidden="1">
      <c r="A1188" s="293">
        <v>70005</v>
      </c>
      <c r="B1188" s="296" t="str">
        <f t="shared" si="21"/>
        <v>CC.GRMO013-yellow</v>
      </c>
      <c r="C1188" s="413">
        <f>_xlfn.XLOOKUP(E1188,holds!B:B,holds!I:I)</f>
        <v>0</v>
      </c>
      <c r="D1188" s="293"/>
      <c r="E1188" t="s">
        <v>171</v>
      </c>
      <c r="F1188" s="3" t="s">
        <v>113</v>
      </c>
    </row>
    <row r="1189" spans="1:6" hidden="1">
      <c r="A1189" s="293">
        <v>70005</v>
      </c>
      <c r="B1189" s="296" t="str">
        <f t="shared" si="21"/>
        <v>CC.GRMO014-yellow</v>
      </c>
      <c r="C1189" s="413">
        <f>_xlfn.XLOOKUP(E1189,holds!B:B,holds!I:I)</f>
        <v>0</v>
      </c>
      <c r="D1189" s="293"/>
      <c r="E1189" t="s">
        <v>173</v>
      </c>
      <c r="F1189" s="3" t="s">
        <v>113</v>
      </c>
    </row>
    <row r="1190" spans="1:6" hidden="1">
      <c r="A1190" s="293">
        <v>70005</v>
      </c>
      <c r="B1190" s="296" t="str">
        <f t="shared" si="21"/>
        <v>CC.GRMO015-yellow</v>
      </c>
      <c r="C1190" s="413">
        <f>_xlfn.XLOOKUP(E1190,holds!B:B,holds!I:I)</f>
        <v>0</v>
      </c>
      <c r="D1190" s="293"/>
      <c r="E1190" t="s">
        <v>175</v>
      </c>
      <c r="F1190" s="3" t="s">
        <v>113</v>
      </c>
    </row>
    <row r="1191" spans="1:6" hidden="1">
      <c r="A1191" s="293">
        <v>70005</v>
      </c>
      <c r="B1191" s="296" t="str">
        <f t="shared" si="21"/>
        <v>CC.GRMO016-yellow</v>
      </c>
      <c r="C1191" s="413">
        <f>_xlfn.XLOOKUP(E1191,holds!B:B,holds!I:I)</f>
        <v>0</v>
      </c>
      <c r="D1191" s="293"/>
      <c r="E1191" t="s">
        <v>178</v>
      </c>
      <c r="F1191" s="3" t="s">
        <v>113</v>
      </c>
    </row>
    <row r="1192" spans="1:6" hidden="1">
      <c r="A1192" s="293">
        <v>70005</v>
      </c>
      <c r="B1192" s="296" t="str">
        <f t="shared" ref="B1192:B1207" si="22">E1192&amp;"-"&amp;F1192</f>
        <v>CC.GRMO001-orange</v>
      </c>
      <c r="C1192" s="413">
        <f>_xlfn.XLOOKUP(E1192,holds!B:B,holds!J:J)</f>
        <v>0</v>
      </c>
      <c r="D1192" s="293"/>
      <c r="E1192" t="s">
        <v>142</v>
      </c>
      <c r="F1192" s="4" t="s">
        <v>114</v>
      </c>
    </row>
    <row r="1193" spans="1:6" hidden="1">
      <c r="A1193" s="293">
        <v>70005</v>
      </c>
      <c r="B1193" s="296" t="str">
        <f t="shared" si="22"/>
        <v>CC.GRMO002-orange</v>
      </c>
      <c r="C1193" s="413">
        <f>_xlfn.XLOOKUP(E1193,holds!B:B,holds!J:J)</f>
        <v>0</v>
      </c>
      <c r="D1193" s="293"/>
      <c r="E1193" t="s">
        <v>145</v>
      </c>
      <c r="F1193" s="4" t="s">
        <v>114</v>
      </c>
    </row>
    <row r="1194" spans="1:6" hidden="1">
      <c r="A1194" s="293">
        <v>70005</v>
      </c>
      <c r="B1194" s="296" t="str">
        <f t="shared" si="22"/>
        <v>CC.GRMO003-orange</v>
      </c>
      <c r="C1194" s="413">
        <f>_xlfn.XLOOKUP(E1194,holds!B:B,holds!J:J)</f>
        <v>0</v>
      </c>
      <c r="D1194" s="293"/>
      <c r="E1194" t="s">
        <v>147</v>
      </c>
      <c r="F1194" s="4" t="s">
        <v>114</v>
      </c>
    </row>
    <row r="1195" spans="1:6" hidden="1">
      <c r="A1195" s="293">
        <v>70005</v>
      </c>
      <c r="B1195" s="296" t="str">
        <f t="shared" si="22"/>
        <v>CC.GRMO004-orange</v>
      </c>
      <c r="C1195" s="413">
        <f>_xlfn.XLOOKUP(E1195,holds!B:B,holds!J:J)</f>
        <v>0</v>
      </c>
      <c r="D1195" s="293"/>
      <c r="E1195" t="s">
        <v>149</v>
      </c>
      <c r="F1195" s="4" t="s">
        <v>114</v>
      </c>
    </row>
    <row r="1196" spans="1:6" hidden="1">
      <c r="A1196" s="293">
        <v>70005</v>
      </c>
      <c r="B1196" s="296" t="str">
        <f t="shared" si="22"/>
        <v>CC.GRMO005-orange</v>
      </c>
      <c r="C1196" s="413">
        <f>_xlfn.XLOOKUP(E1196,holds!B:B,holds!J:J)</f>
        <v>0</v>
      </c>
      <c r="D1196" s="293"/>
      <c r="E1196" t="s">
        <v>152</v>
      </c>
      <c r="F1196" s="4" t="s">
        <v>114</v>
      </c>
    </row>
    <row r="1197" spans="1:6" hidden="1">
      <c r="A1197" s="293">
        <v>70005</v>
      </c>
      <c r="B1197" s="296" t="str">
        <f t="shared" si="22"/>
        <v>CC.GRMO006-orange</v>
      </c>
      <c r="C1197" s="413">
        <f>_xlfn.XLOOKUP(E1197,holds!B:B,holds!J:J)</f>
        <v>0</v>
      </c>
      <c r="D1197" s="293"/>
      <c r="E1197" t="s">
        <v>155</v>
      </c>
      <c r="F1197" s="4" t="s">
        <v>114</v>
      </c>
    </row>
    <row r="1198" spans="1:6" hidden="1">
      <c r="A1198" s="293">
        <v>70005</v>
      </c>
      <c r="B1198" s="296" t="str">
        <f t="shared" si="22"/>
        <v>CC.GRMO007-orange</v>
      </c>
      <c r="C1198" s="413">
        <f>_xlfn.XLOOKUP(E1198,holds!B:B,holds!J:J)</f>
        <v>0</v>
      </c>
      <c r="D1198" s="293"/>
      <c r="E1198" t="s">
        <v>157</v>
      </c>
      <c r="F1198" s="4" t="s">
        <v>114</v>
      </c>
    </row>
    <row r="1199" spans="1:6" hidden="1">
      <c r="A1199" s="293">
        <v>70005</v>
      </c>
      <c r="B1199" s="296" t="str">
        <f t="shared" si="22"/>
        <v>CC.GRMO008-orange</v>
      </c>
      <c r="C1199" s="413">
        <f>_xlfn.XLOOKUP(E1199,holds!B:B,holds!J:J)</f>
        <v>0</v>
      </c>
      <c r="D1199" s="293"/>
      <c r="E1199" t="s">
        <v>159</v>
      </c>
      <c r="F1199" s="4" t="s">
        <v>114</v>
      </c>
    </row>
    <row r="1200" spans="1:6" hidden="1">
      <c r="A1200" s="293">
        <v>70005</v>
      </c>
      <c r="B1200" s="296" t="str">
        <f t="shared" si="22"/>
        <v>CC.GRMO009-orange</v>
      </c>
      <c r="C1200" s="413">
        <f>_xlfn.XLOOKUP(E1200,holds!B:B,holds!J:J)</f>
        <v>0</v>
      </c>
      <c r="D1200" s="293"/>
      <c r="E1200" t="s">
        <v>161</v>
      </c>
      <c r="F1200" s="4" t="s">
        <v>114</v>
      </c>
    </row>
    <row r="1201" spans="1:6" hidden="1">
      <c r="A1201" s="293">
        <v>70005</v>
      </c>
      <c r="B1201" s="296" t="str">
        <f t="shared" si="22"/>
        <v>CC.GRMO010-orange</v>
      </c>
      <c r="C1201" s="413">
        <f>_xlfn.XLOOKUP(E1201,holds!B:B,holds!J:J)</f>
        <v>0</v>
      </c>
      <c r="D1201" s="293"/>
      <c r="E1201" t="s">
        <v>164</v>
      </c>
      <c r="F1201" s="4" t="s">
        <v>114</v>
      </c>
    </row>
    <row r="1202" spans="1:6" hidden="1">
      <c r="A1202" s="293">
        <v>70005</v>
      </c>
      <c r="B1202" s="296" t="str">
        <f t="shared" si="22"/>
        <v>CC.GRMO011-orange</v>
      </c>
      <c r="C1202" s="413">
        <f>_xlfn.XLOOKUP(E1202,holds!B:B,holds!J:J)</f>
        <v>0</v>
      </c>
      <c r="D1202" s="293"/>
      <c r="E1202" t="s">
        <v>167</v>
      </c>
      <c r="F1202" s="4" t="s">
        <v>114</v>
      </c>
    </row>
    <row r="1203" spans="1:6" hidden="1">
      <c r="A1203" s="293">
        <v>70005</v>
      </c>
      <c r="B1203" s="296" t="str">
        <f t="shared" si="22"/>
        <v>CC.GRMO012-orange</v>
      </c>
      <c r="C1203" s="413">
        <f>_xlfn.XLOOKUP(E1203,holds!B:B,holds!J:J)</f>
        <v>0</v>
      </c>
      <c r="D1203" s="293"/>
      <c r="E1203" t="s">
        <v>169</v>
      </c>
      <c r="F1203" s="4" t="s">
        <v>114</v>
      </c>
    </row>
    <row r="1204" spans="1:6" hidden="1">
      <c r="A1204" s="293">
        <v>70005</v>
      </c>
      <c r="B1204" s="296" t="str">
        <f t="shared" si="22"/>
        <v>CC.GRMO013-orange</v>
      </c>
      <c r="C1204" s="413">
        <f>_xlfn.XLOOKUP(E1204,holds!B:B,holds!J:J)</f>
        <v>0</v>
      </c>
      <c r="D1204" s="293"/>
      <c r="E1204" t="s">
        <v>171</v>
      </c>
      <c r="F1204" s="4" t="s">
        <v>114</v>
      </c>
    </row>
    <row r="1205" spans="1:6" hidden="1">
      <c r="A1205" s="293">
        <v>70005</v>
      </c>
      <c r="B1205" s="296" t="str">
        <f t="shared" si="22"/>
        <v>CC.GRMO014-orange</v>
      </c>
      <c r="C1205" s="413">
        <f>_xlfn.XLOOKUP(E1205,holds!B:B,holds!J:J)</f>
        <v>0</v>
      </c>
      <c r="D1205" s="293"/>
      <c r="E1205" t="s">
        <v>173</v>
      </c>
      <c r="F1205" s="4" t="s">
        <v>114</v>
      </c>
    </row>
    <row r="1206" spans="1:6" hidden="1">
      <c r="A1206" s="293">
        <v>70005</v>
      </c>
      <c r="B1206" s="296" t="str">
        <f t="shared" si="22"/>
        <v>CC.GRMO015-orange</v>
      </c>
      <c r="C1206" s="413">
        <f>_xlfn.XLOOKUP(E1206,holds!B:B,holds!J:J)</f>
        <v>0</v>
      </c>
      <c r="D1206" s="293"/>
      <c r="E1206" t="s">
        <v>175</v>
      </c>
      <c r="F1206" s="4" t="s">
        <v>114</v>
      </c>
    </row>
    <row r="1207" spans="1:6" hidden="1">
      <c r="A1207" s="293">
        <v>70005</v>
      </c>
      <c r="B1207" s="296" t="str">
        <f t="shared" si="22"/>
        <v>CC.GRMO016-orange</v>
      </c>
      <c r="C1207" s="413">
        <f>_xlfn.XLOOKUP(E1207,holds!B:B,holds!J:J)</f>
        <v>0</v>
      </c>
      <c r="D1207" s="293"/>
      <c r="E1207" t="s">
        <v>178</v>
      </c>
      <c r="F1207" s="4" t="s">
        <v>114</v>
      </c>
    </row>
    <row r="1208" spans="1:6" hidden="1">
      <c r="A1208" s="293">
        <v>70005</v>
      </c>
      <c r="B1208" s="296" t="str">
        <f t="shared" ref="B1208:B1223" si="23">E1208&amp;"-"&amp;F1208</f>
        <v>CC.GRMO001-red</v>
      </c>
      <c r="C1208" s="413">
        <f>_xlfn.XLOOKUP(E1208,holds!B:B,holds!K:K)</f>
        <v>0</v>
      </c>
      <c r="D1208" s="293"/>
      <c r="E1208" t="s">
        <v>142</v>
      </c>
      <c r="F1208" s="5" t="s">
        <v>115</v>
      </c>
    </row>
    <row r="1209" spans="1:6" hidden="1">
      <c r="A1209" s="293">
        <v>70005</v>
      </c>
      <c r="B1209" s="296" t="str">
        <f t="shared" si="23"/>
        <v>CC.GRMO002-red</v>
      </c>
      <c r="C1209" s="413">
        <f>_xlfn.XLOOKUP(E1209,holds!B:B,holds!K:K)</f>
        <v>0</v>
      </c>
      <c r="D1209" s="293"/>
      <c r="E1209" t="s">
        <v>145</v>
      </c>
      <c r="F1209" s="5" t="s">
        <v>115</v>
      </c>
    </row>
    <row r="1210" spans="1:6" hidden="1">
      <c r="A1210" s="293">
        <v>70005</v>
      </c>
      <c r="B1210" s="296" t="str">
        <f t="shared" si="23"/>
        <v>CC.GRMO003-red</v>
      </c>
      <c r="C1210" s="413">
        <f>_xlfn.XLOOKUP(E1210,holds!B:B,holds!K:K)</f>
        <v>0</v>
      </c>
      <c r="D1210" s="293"/>
      <c r="E1210" t="s">
        <v>147</v>
      </c>
      <c r="F1210" s="5" t="s">
        <v>115</v>
      </c>
    </row>
    <row r="1211" spans="1:6" hidden="1">
      <c r="A1211" s="293">
        <v>70005</v>
      </c>
      <c r="B1211" s="296" t="str">
        <f t="shared" si="23"/>
        <v>CC.GRMO004-red</v>
      </c>
      <c r="C1211" s="413">
        <f>_xlfn.XLOOKUP(E1211,holds!B:B,holds!K:K)</f>
        <v>0</v>
      </c>
      <c r="D1211" s="293"/>
      <c r="E1211" t="s">
        <v>149</v>
      </c>
      <c r="F1211" s="5" t="s">
        <v>115</v>
      </c>
    </row>
    <row r="1212" spans="1:6" hidden="1">
      <c r="A1212" s="293">
        <v>70005</v>
      </c>
      <c r="B1212" s="296" t="str">
        <f t="shared" si="23"/>
        <v>CC.GRMO005-red</v>
      </c>
      <c r="C1212" s="413">
        <f>_xlfn.XLOOKUP(E1212,holds!B:B,holds!K:K)</f>
        <v>0</v>
      </c>
      <c r="D1212" s="293"/>
      <c r="E1212" t="s">
        <v>152</v>
      </c>
      <c r="F1212" s="5" t="s">
        <v>115</v>
      </c>
    </row>
    <row r="1213" spans="1:6" hidden="1">
      <c r="A1213" s="293">
        <v>70005</v>
      </c>
      <c r="B1213" s="296" t="str">
        <f t="shared" si="23"/>
        <v>CC.GRMO006-red</v>
      </c>
      <c r="C1213" s="413">
        <f>_xlfn.XLOOKUP(E1213,holds!B:B,holds!K:K)</f>
        <v>0</v>
      </c>
      <c r="D1213" s="293"/>
      <c r="E1213" t="s">
        <v>155</v>
      </c>
      <c r="F1213" s="5" t="s">
        <v>115</v>
      </c>
    </row>
    <row r="1214" spans="1:6" hidden="1">
      <c r="A1214" s="293">
        <v>70005</v>
      </c>
      <c r="B1214" s="296" t="str">
        <f t="shared" si="23"/>
        <v>CC.GRMO007-red</v>
      </c>
      <c r="C1214" s="413">
        <f>_xlfn.XLOOKUP(E1214,holds!B:B,holds!K:K)</f>
        <v>0</v>
      </c>
      <c r="D1214" s="293"/>
      <c r="E1214" t="s">
        <v>157</v>
      </c>
      <c r="F1214" s="5" t="s">
        <v>115</v>
      </c>
    </row>
    <row r="1215" spans="1:6" hidden="1">
      <c r="A1215" s="293">
        <v>70005</v>
      </c>
      <c r="B1215" s="296" t="str">
        <f t="shared" si="23"/>
        <v>CC.GRMO008-red</v>
      </c>
      <c r="C1215" s="413">
        <f>_xlfn.XLOOKUP(E1215,holds!B:B,holds!K:K)</f>
        <v>0</v>
      </c>
      <c r="D1215" s="293"/>
      <c r="E1215" t="s">
        <v>159</v>
      </c>
      <c r="F1215" s="5" t="s">
        <v>115</v>
      </c>
    </row>
    <row r="1216" spans="1:6" hidden="1">
      <c r="A1216" s="293">
        <v>70005</v>
      </c>
      <c r="B1216" s="296" t="str">
        <f t="shared" si="23"/>
        <v>CC.GRMO009-red</v>
      </c>
      <c r="C1216" s="413">
        <f>_xlfn.XLOOKUP(E1216,holds!B:B,holds!K:K)</f>
        <v>0</v>
      </c>
      <c r="D1216" s="293"/>
      <c r="E1216" t="s">
        <v>161</v>
      </c>
      <c r="F1216" s="5" t="s">
        <v>115</v>
      </c>
    </row>
    <row r="1217" spans="1:6" hidden="1">
      <c r="A1217" s="293">
        <v>70005</v>
      </c>
      <c r="B1217" s="296" t="str">
        <f t="shared" si="23"/>
        <v>CC.GRMO010-red</v>
      </c>
      <c r="C1217" s="413">
        <f>_xlfn.XLOOKUP(E1217,holds!B:B,holds!K:K)</f>
        <v>0</v>
      </c>
      <c r="D1217" s="293"/>
      <c r="E1217" t="s">
        <v>164</v>
      </c>
      <c r="F1217" s="5" t="s">
        <v>115</v>
      </c>
    </row>
    <row r="1218" spans="1:6" hidden="1">
      <c r="A1218" s="293">
        <v>70005</v>
      </c>
      <c r="B1218" s="296" t="str">
        <f t="shared" si="23"/>
        <v>CC.GRMO011-red</v>
      </c>
      <c r="C1218" s="413">
        <f>_xlfn.XLOOKUP(E1218,holds!B:B,holds!K:K)</f>
        <v>0</v>
      </c>
      <c r="D1218" s="293"/>
      <c r="E1218" t="s">
        <v>167</v>
      </c>
      <c r="F1218" s="5" t="s">
        <v>115</v>
      </c>
    </row>
    <row r="1219" spans="1:6" hidden="1">
      <c r="A1219" s="293">
        <v>70005</v>
      </c>
      <c r="B1219" s="296" t="str">
        <f t="shared" si="23"/>
        <v>CC.GRMO012-red</v>
      </c>
      <c r="C1219" s="413">
        <f>_xlfn.XLOOKUP(E1219,holds!B:B,holds!K:K)</f>
        <v>0</v>
      </c>
      <c r="D1219" s="293"/>
      <c r="E1219" t="s">
        <v>169</v>
      </c>
      <c r="F1219" s="5" t="s">
        <v>115</v>
      </c>
    </row>
    <row r="1220" spans="1:6" hidden="1">
      <c r="A1220" s="293">
        <v>70005</v>
      </c>
      <c r="B1220" s="296" t="str">
        <f t="shared" si="23"/>
        <v>CC.GRMO013-red</v>
      </c>
      <c r="C1220" s="413">
        <f>_xlfn.XLOOKUP(E1220,holds!B:B,holds!K:K)</f>
        <v>0</v>
      </c>
      <c r="D1220" s="293"/>
      <c r="E1220" t="s">
        <v>171</v>
      </c>
      <c r="F1220" s="5" t="s">
        <v>115</v>
      </c>
    </row>
    <row r="1221" spans="1:6" hidden="1">
      <c r="A1221" s="293">
        <v>70005</v>
      </c>
      <c r="B1221" s="296" t="str">
        <f t="shared" si="23"/>
        <v>CC.GRMO014-red</v>
      </c>
      <c r="C1221" s="413">
        <f>_xlfn.XLOOKUP(E1221,holds!B:B,holds!K:K)</f>
        <v>0</v>
      </c>
      <c r="D1221" s="293"/>
      <c r="E1221" t="s">
        <v>173</v>
      </c>
      <c r="F1221" s="5" t="s">
        <v>115</v>
      </c>
    </row>
    <row r="1222" spans="1:6" hidden="1">
      <c r="A1222" s="293">
        <v>70005</v>
      </c>
      <c r="B1222" s="296" t="str">
        <f t="shared" si="23"/>
        <v>CC.GRMO015-red</v>
      </c>
      <c r="C1222" s="413">
        <f>_xlfn.XLOOKUP(E1222,holds!B:B,holds!K:K)</f>
        <v>0</v>
      </c>
      <c r="D1222" s="293"/>
      <c r="E1222" t="s">
        <v>175</v>
      </c>
      <c r="F1222" s="5" t="s">
        <v>115</v>
      </c>
    </row>
    <row r="1223" spans="1:6" hidden="1">
      <c r="A1223" s="293">
        <v>70005</v>
      </c>
      <c r="B1223" s="296" t="str">
        <f t="shared" si="23"/>
        <v>CC.GRMO016-red</v>
      </c>
      <c r="C1223" s="413">
        <f>_xlfn.XLOOKUP(E1223,holds!B:B,holds!K:K)</f>
        <v>0</v>
      </c>
      <c r="D1223" s="293"/>
      <c r="E1223" t="s">
        <v>178</v>
      </c>
      <c r="F1223" s="5" t="s">
        <v>115</v>
      </c>
    </row>
    <row r="1224" spans="1:6" hidden="1">
      <c r="A1224" s="293">
        <v>70005</v>
      </c>
      <c r="B1224" s="296" t="str">
        <f t="shared" ref="B1224:B1239" si="24">E1224&amp;"-"&amp;F1224</f>
        <v>CC.GRMO001-purple</v>
      </c>
      <c r="C1224" s="413" cm="1">
        <f t="array" ref="C1224">_xlfn.XLOOKUP(E1224,holds!B:B,holds!L:L+holds!M:M+holds!N:N)</f>
        <v>0</v>
      </c>
      <c r="D1224" s="293"/>
      <c r="E1224" t="s">
        <v>142</v>
      </c>
      <c r="F1224" s="6" t="s">
        <v>33</v>
      </c>
    </row>
    <row r="1225" spans="1:6" hidden="1">
      <c r="A1225" s="293">
        <v>70005</v>
      </c>
      <c r="B1225" s="296" t="str">
        <f t="shared" si="24"/>
        <v>CC.GRMO002-purple</v>
      </c>
      <c r="C1225" s="413" cm="1">
        <f t="array" ref="C1225">_xlfn.XLOOKUP(E1225,holds!B:B,holds!L:L+holds!M:M+holds!N:N)</f>
        <v>0</v>
      </c>
      <c r="D1225" s="293"/>
      <c r="E1225" t="s">
        <v>145</v>
      </c>
      <c r="F1225" s="6" t="s">
        <v>33</v>
      </c>
    </row>
    <row r="1226" spans="1:6" hidden="1">
      <c r="A1226" s="293">
        <v>70005</v>
      </c>
      <c r="B1226" s="296" t="str">
        <f t="shared" si="24"/>
        <v>CC.GRMO003-purple</v>
      </c>
      <c r="C1226" s="413" cm="1">
        <f t="array" ref="C1226">_xlfn.XLOOKUP(E1226,holds!B:B,holds!L:L+holds!M:M+holds!N:N)</f>
        <v>0</v>
      </c>
      <c r="D1226" s="293"/>
      <c r="E1226" t="s">
        <v>147</v>
      </c>
      <c r="F1226" s="6" t="s">
        <v>33</v>
      </c>
    </row>
    <row r="1227" spans="1:6" hidden="1">
      <c r="A1227" s="293">
        <v>70005</v>
      </c>
      <c r="B1227" s="296" t="str">
        <f t="shared" si="24"/>
        <v>CC.GRMO004-purple</v>
      </c>
      <c r="C1227" s="413" cm="1">
        <f t="array" ref="C1227">_xlfn.XLOOKUP(E1227,holds!B:B,holds!L:L+holds!M:M+holds!N:N)</f>
        <v>0</v>
      </c>
      <c r="D1227" s="293"/>
      <c r="E1227" t="s">
        <v>149</v>
      </c>
      <c r="F1227" s="6" t="s">
        <v>33</v>
      </c>
    </row>
    <row r="1228" spans="1:6" hidden="1">
      <c r="A1228" s="293">
        <v>70005</v>
      </c>
      <c r="B1228" s="296" t="str">
        <f t="shared" si="24"/>
        <v>CC.GRMO005-purple</v>
      </c>
      <c r="C1228" s="413" cm="1">
        <f t="array" ref="C1228">_xlfn.XLOOKUP(E1228,holds!B:B,holds!L:L+holds!M:M+holds!N:N)</f>
        <v>0</v>
      </c>
      <c r="D1228" s="293"/>
      <c r="E1228" t="s">
        <v>152</v>
      </c>
      <c r="F1228" s="6" t="s">
        <v>33</v>
      </c>
    </row>
    <row r="1229" spans="1:6" hidden="1">
      <c r="A1229" s="293">
        <v>70005</v>
      </c>
      <c r="B1229" s="296" t="str">
        <f t="shared" si="24"/>
        <v>CC.GRMO006-purple</v>
      </c>
      <c r="C1229" s="413" cm="1">
        <f t="array" ref="C1229">_xlfn.XLOOKUP(E1229,holds!B:B,holds!L:L+holds!M:M+holds!N:N)</f>
        <v>0</v>
      </c>
      <c r="D1229" s="293"/>
      <c r="E1229" t="s">
        <v>155</v>
      </c>
      <c r="F1229" s="6" t="s">
        <v>33</v>
      </c>
    </row>
    <row r="1230" spans="1:6" hidden="1">
      <c r="A1230" s="293">
        <v>70005</v>
      </c>
      <c r="B1230" s="296" t="str">
        <f t="shared" si="24"/>
        <v>CC.GRMO007-purple</v>
      </c>
      <c r="C1230" s="413" cm="1">
        <f t="array" ref="C1230">_xlfn.XLOOKUP(E1230,holds!B:B,holds!L:L+holds!M:M+holds!N:N)</f>
        <v>0</v>
      </c>
      <c r="D1230" s="293"/>
      <c r="E1230" t="s">
        <v>157</v>
      </c>
      <c r="F1230" s="6" t="s">
        <v>33</v>
      </c>
    </row>
    <row r="1231" spans="1:6" hidden="1">
      <c r="A1231" s="293">
        <v>70005</v>
      </c>
      <c r="B1231" s="296" t="str">
        <f t="shared" si="24"/>
        <v>CC.GRMO008-purple</v>
      </c>
      <c r="C1231" s="413" cm="1">
        <f t="array" ref="C1231">_xlfn.XLOOKUP(E1231,holds!B:B,holds!L:L+holds!M:M+holds!N:N)</f>
        <v>0</v>
      </c>
      <c r="D1231" s="293"/>
      <c r="E1231" t="s">
        <v>159</v>
      </c>
      <c r="F1231" s="6" t="s">
        <v>33</v>
      </c>
    </row>
    <row r="1232" spans="1:6" hidden="1">
      <c r="A1232" s="293">
        <v>70005</v>
      </c>
      <c r="B1232" s="296" t="str">
        <f t="shared" si="24"/>
        <v>CC.GRMO009-purple</v>
      </c>
      <c r="C1232" s="413" cm="1">
        <f t="array" ref="C1232">_xlfn.XLOOKUP(E1232,holds!B:B,holds!L:L+holds!M:M+holds!N:N)</f>
        <v>0</v>
      </c>
      <c r="D1232" s="293"/>
      <c r="E1232" t="s">
        <v>161</v>
      </c>
      <c r="F1232" s="6" t="s">
        <v>33</v>
      </c>
    </row>
    <row r="1233" spans="1:6" hidden="1">
      <c r="A1233" s="293">
        <v>70005</v>
      </c>
      <c r="B1233" s="296" t="str">
        <f t="shared" si="24"/>
        <v>CC.GRMO010-purple</v>
      </c>
      <c r="C1233" s="413" cm="1">
        <f t="array" ref="C1233">_xlfn.XLOOKUP(E1233,holds!B:B,holds!L:L+holds!M:M+holds!N:N)</f>
        <v>0</v>
      </c>
      <c r="D1233" s="293"/>
      <c r="E1233" t="s">
        <v>164</v>
      </c>
      <c r="F1233" s="6" t="s">
        <v>33</v>
      </c>
    </row>
    <row r="1234" spans="1:6" hidden="1">
      <c r="A1234" s="293">
        <v>70005</v>
      </c>
      <c r="B1234" s="296" t="str">
        <f t="shared" si="24"/>
        <v>CC.GRMO011-purple</v>
      </c>
      <c r="C1234" s="413" cm="1">
        <f t="array" ref="C1234">_xlfn.XLOOKUP(E1234,holds!B:B,holds!L:L+holds!M:M+holds!N:N)</f>
        <v>0</v>
      </c>
      <c r="D1234" s="293"/>
      <c r="E1234" t="s">
        <v>167</v>
      </c>
      <c r="F1234" s="6" t="s">
        <v>33</v>
      </c>
    </row>
    <row r="1235" spans="1:6" hidden="1">
      <c r="A1235" s="293">
        <v>70005</v>
      </c>
      <c r="B1235" s="296" t="str">
        <f t="shared" si="24"/>
        <v>CC.GRMO012-purple</v>
      </c>
      <c r="C1235" s="413" cm="1">
        <f t="array" ref="C1235">_xlfn.XLOOKUP(E1235,holds!B:B,holds!L:L+holds!M:M+holds!N:N)</f>
        <v>0</v>
      </c>
      <c r="D1235" s="293"/>
      <c r="E1235" t="s">
        <v>169</v>
      </c>
      <c r="F1235" s="6" t="s">
        <v>33</v>
      </c>
    </row>
    <row r="1236" spans="1:6" hidden="1">
      <c r="A1236" s="293">
        <v>70005</v>
      </c>
      <c r="B1236" s="296" t="str">
        <f t="shared" si="24"/>
        <v>CC.GRMO013-purple</v>
      </c>
      <c r="C1236" s="413" cm="1">
        <f t="array" ref="C1236">_xlfn.XLOOKUP(E1236,holds!B:B,holds!L:L+holds!M:M+holds!N:N)</f>
        <v>0</v>
      </c>
      <c r="D1236" s="293"/>
      <c r="E1236" t="s">
        <v>171</v>
      </c>
      <c r="F1236" s="6" t="s">
        <v>33</v>
      </c>
    </row>
    <row r="1237" spans="1:6" hidden="1">
      <c r="A1237" s="293">
        <v>70005</v>
      </c>
      <c r="B1237" s="296" t="str">
        <f t="shared" si="24"/>
        <v>CC.GRMO014-purple</v>
      </c>
      <c r="C1237" s="413" cm="1">
        <f t="array" ref="C1237">_xlfn.XLOOKUP(E1237,holds!B:B,holds!L:L+holds!M:M+holds!N:N)</f>
        <v>0</v>
      </c>
      <c r="D1237" s="293"/>
      <c r="E1237" t="s">
        <v>173</v>
      </c>
      <c r="F1237" s="6" t="s">
        <v>33</v>
      </c>
    </row>
    <row r="1238" spans="1:6" hidden="1">
      <c r="A1238" s="293">
        <v>70005</v>
      </c>
      <c r="B1238" s="296" t="str">
        <f t="shared" si="24"/>
        <v>CC.GRMO015-purple</v>
      </c>
      <c r="C1238" s="413" cm="1">
        <f t="array" ref="C1238">_xlfn.XLOOKUP(E1238,holds!B:B,holds!L:L+holds!M:M+holds!N:N)</f>
        <v>0</v>
      </c>
      <c r="D1238" s="293"/>
      <c r="E1238" t="s">
        <v>175</v>
      </c>
      <c r="F1238" s="6" t="s">
        <v>33</v>
      </c>
    </row>
    <row r="1239" spans="1:6" hidden="1">
      <c r="A1239" s="293">
        <v>70005</v>
      </c>
      <c r="B1239" s="296" t="str">
        <f t="shared" si="24"/>
        <v>CC.GRMO016-purple</v>
      </c>
      <c r="C1239" s="413" cm="1">
        <f t="array" ref="C1239">_xlfn.XLOOKUP(E1239,holds!B:B,holds!L:L+holds!M:M+holds!N:N)</f>
        <v>0</v>
      </c>
      <c r="D1239" s="293"/>
      <c r="E1239" t="s">
        <v>178</v>
      </c>
      <c r="F1239" s="6" t="s">
        <v>33</v>
      </c>
    </row>
    <row r="1240" spans="1:6" hidden="1">
      <c r="A1240" s="293">
        <v>70005</v>
      </c>
      <c r="B1240" s="296" t="str">
        <f t="shared" ref="B1240:B1255" si="25">E1240&amp;"-"&amp;F1240</f>
        <v>CC.GRMO001-blue</v>
      </c>
      <c r="C1240" s="413">
        <f>_xlfn.XLOOKUP(E1240,holds!B:B,holds!O:O)</f>
        <v>0</v>
      </c>
      <c r="D1240" s="293"/>
      <c r="E1240" t="s">
        <v>142</v>
      </c>
      <c r="F1240" s="7" t="s">
        <v>116</v>
      </c>
    </row>
    <row r="1241" spans="1:6" hidden="1">
      <c r="A1241" s="293">
        <v>70005</v>
      </c>
      <c r="B1241" s="296" t="str">
        <f t="shared" si="25"/>
        <v>CC.GRMO002-blue</v>
      </c>
      <c r="C1241" s="413">
        <f>_xlfn.XLOOKUP(E1241,holds!B:B,holds!O:O)</f>
        <v>0</v>
      </c>
      <c r="D1241" s="293"/>
      <c r="E1241" t="s">
        <v>145</v>
      </c>
      <c r="F1241" s="7" t="s">
        <v>116</v>
      </c>
    </row>
    <row r="1242" spans="1:6" hidden="1">
      <c r="A1242" s="293">
        <v>70005</v>
      </c>
      <c r="B1242" s="296" t="str">
        <f t="shared" si="25"/>
        <v>CC.GRMO003-blue</v>
      </c>
      <c r="C1242" s="413">
        <f>_xlfn.XLOOKUP(E1242,holds!B:B,holds!O:O)</f>
        <v>0</v>
      </c>
      <c r="D1242" s="293"/>
      <c r="E1242" t="s">
        <v>147</v>
      </c>
      <c r="F1242" s="7" t="s">
        <v>116</v>
      </c>
    </row>
    <row r="1243" spans="1:6" hidden="1">
      <c r="A1243" s="293">
        <v>70005</v>
      </c>
      <c r="B1243" s="296" t="str">
        <f t="shared" si="25"/>
        <v>CC.GRMO004-blue</v>
      </c>
      <c r="C1243" s="413">
        <f>_xlfn.XLOOKUP(E1243,holds!B:B,holds!O:O)</f>
        <v>0</v>
      </c>
      <c r="D1243" s="293"/>
      <c r="E1243" t="s">
        <v>149</v>
      </c>
      <c r="F1243" s="7" t="s">
        <v>116</v>
      </c>
    </row>
    <row r="1244" spans="1:6" hidden="1">
      <c r="A1244" s="293">
        <v>70005</v>
      </c>
      <c r="B1244" s="296" t="str">
        <f t="shared" si="25"/>
        <v>CC.GRMO005-blue</v>
      </c>
      <c r="C1244" s="413">
        <f>_xlfn.XLOOKUP(E1244,holds!B:B,holds!O:O)</f>
        <v>0</v>
      </c>
      <c r="D1244" s="293"/>
      <c r="E1244" t="s">
        <v>152</v>
      </c>
      <c r="F1244" s="7" t="s">
        <v>116</v>
      </c>
    </row>
    <row r="1245" spans="1:6" hidden="1">
      <c r="A1245" s="293">
        <v>70005</v>
      </c>
      <c r="B1245" s="296" t="str">
        <f t="shared" si="25"/>
        <v>CC.GRMO006-blue</v>
      </c>
      <c r="C1245" s="413">
        <f>_xlfn.XLOOKUP(E1245,holds!B:B,holds!O:O)</f>
        <v>0</v>
      </c>
      <c r="D1245" s="293"/>
      <c r="E1245" t="s">
        <v>155</v>
      </c>
      <c r="F1245" s="7" t="s">
        <v>116</v>
      </c>
    </row>
    <row r="1246" spans="1:6" hidden="1">
      <c r="A1246" s="293">
        <v>70005</v>
      </c>
      <c r="B1246" s="296" t="str">
        <f t="shared" si="25"/>
        <v>CC.GRMO007-blue</v>
      </c>
      <c r="C1246" s="413">
        <f>_xlfn.XLOOKUP(E1246,holds!B:B,holds!O:O)</f>
        <v>0</v>
      </c>
      <c r="D1246" s="293"/>
      <c r="E1246" t="s">
        <v>157</v>
      </c>
      <c r="F1246" s="7" t="s">
        <v>116</v>
      </c>
    </row>
    <row r="1247" spans="1:6" hidden="1">
      <c r="A1247" s="293">
        <v>70005</v>
      </c>
      <c r="B1247" s="296" t="str">
        <f t="shared" si="25"/>
        <v>CC.GRMO008-blue</v>
      </c>
      <c r="C1247" s="413">
        <f>_xlfn.XLOOKUP(E1247,holds!B:B,holds!O:O)</f>
        <v>0</v>
      </c>
      <c r="D1247" s="293"/>
      <c r="E1247" t="s">
        <v>159</v>
      </c>
      <c r="F1247" s="7" t="s">
        <v>116</v>
      </c>
    </row>
    <row r="1248" spans="1:6" hidden="1">
      <c r="A1248" s="293">
        <v>70005</v>
      </c>
      <c r="B1248" s="296" t="str">
        <f t="shared" si="25"/>
        <v>CC.GRMO009-blue</v>
      </c>
      <c r="C1248" s="413">
        <f>_xlfn.XLOOKUP(E1248,holds!B:B,holds!O:O)</f>
        <v>0</v>
      </c>
      <c r="D1248" s="293"/>
      <c r="E1248" t="s">
        <v>161</v>
      </c>
      <c r="F1248" s="7" t="s">
        <v>116</v>
      </c>
    </row>
    <row r="1249" spans="1:6" hidden="1">
      <c r="A1249" s="293">
        <v>70005</v>
      </c>
      <c r="B1249" s="296" t="str">
        <f t="shared" si="25"/>
        <v>CC.GRMO010-blue</v>
      </c>
      <c r="C1249" s="413">
        <f>_xlfn.XLOOKUP(E1249,holds!B:B,holds!O:O)</f>
        <v>0</v>
      </c>
      <c r="D1249" s="293"/>
      <c r="E1249" t="s">
        <v>164</v>
      </c>
      <c r="F1249" s="7" t="s">
        <v>116</v>
      </c>
    </row>
    <row r="1250" spans="1:6" hidden="1">
      <c r="A1250" s="293">
        <v>70005</v>
      </c>
      <c r="B1250" s="296" t="str">
        <f t="shared" si="25"/>
        <v>CC.GRMO011-blue</v>
      </c>
      <c r="C1250" s="413">
        <f>_xlfn.XLOOKUP(E1250,holds!B:B,holds!O:O)</f>
        <v>0</v>
      </c>
      <c r="D1250" s="293"/>
      <c r="E1250" t="s">
        <v>167</v>
      </c>
      <c r="F1250" s="7" t="s">
        <v>116</v>
      </c>
    </row>
    <row r="1251" spans="1:6" hidden="1">
      <c r="A1251" s="293">
        <v>70005</v>
      </c>
      <c r="B1251" s="296" t="str">
        <f t="shared" si="25"/>
        <v>CC.GRMO012-blue</v>
      </c>
      <c r="C1251" s="413">
        <f>_xlfn.XLOOKUP(E1251,holds!B:B,holds!O:O)</f>
        <v>0</v>
      </c>
      <c r="D1251" s="293"/>
      <c r="E1251" t="s">
        <v>169</v>
      </c>
      <c r="F1251" s="7" t="s">
        <v>116</v>
      </c>
    </row>
    <row r="1252" spans="1:6" hidden="1">
      <c r="A1252" s="293">
        <v>70005</v>
      </c>
      <c r="B1252" s="296" t="str">
        <f t="shared" si="25"/>
        <v>CC.GRMO013-blue</v>
      </c>
      <c r="C1252" s="413">
        <f>_xlfn.XLOOKUP(E1252,holds!B:B,holds!O:O)</f>
        <v>0</v>
      </c>
      <c r="D1252" s="293"/>
      <c r="E1252" t="s">
        <v>171</v>
      </c>
      <c r="F1252" s="7" t="s">
        <v>116</v>
      </c>
    </row>
    <row r="1253" spans="1:6" hidden="1">
      <c r="A1253" s="293">
        <v>70005</v>
      </c>
      <c r="B1253" s="296" t="str">
        <f t="shared" si="25"/>
        <v>CC.GRMO014-blue</v>
      </c>
      <c r="C1253" s="413">
        <f>_xlfn.XLOOKUP(E1253,holds!B:B,holds!O:O)</f>
        <v>0</v>
      </c>
      <c r="D1253" s="293"/>
      <c r="E1253" t="s">
        <v>173</v>
      </c>
      <c r="F1253" s="7" t="s">
        <v>116</v>
      </c>
    </row>
    <row r="1254" spans="1:6" hidden="1">
      <c r="A1254" s="293">
        <v>70005</v>
      </c>
      <c r="B1254" s="296" t="str">
        <f t="shared" si="25"/>
        <v>CC.GRMO015-blue</v>
      </c>
      <c r="C1254" s="413">
        <f>_xlfn.XLOOKUP(E1254,holds!B:B,holds!O:O)</f>
        <v>0</v>
      </c>
      <c r="D1254" s="293"/>
      <c r="E1254" t="s">
        <v>175</v>
      </c>
      <c r="F1254" s="7" t="s">
        <v>116</v>
      </c>
    </row>
    <row r="1255" spans="1:6" hidden="1">
      <c r="A1255" s="293">
        <v>70005</v>
      </c>
      <c r="B1255" s="296" t="str">
        <f t="shared" si="25"/>
        <v>CC.GRMO016-blue</v>
      </c>
      <c r="C1255" s="413">
        <f>_xlfn.XLOOKUP(E1255,holds!B:B,holds!O:O)</f>
        <v>0</v>
      </c>
      <c r="D1255" s="293"/>
      <c r="E1255" t="s">
        <v>178</v>
      </c>
      <c r="F1255" s="7" t="s">
        <v>116</v>
      </c>
    </row>
    <row r="1256" spans="1:6" hidden="1">
      <c r="A1256" s="293">
        <v>70005</v>
      </c>
      <c r="B1256" s="296" t="str">
        <f t="shared" ref="B1256:B1271" si="26">E1256&amp;"-"&amp;F1256</f>
        <v>CC.GRMO001-mint</v>
      </c>
      <c r="C1256" s="413">
        <f>_xlfn.XLOOKUP(E1256,holds!B:B,holds!P:P)</f>
        <v>0</v>
      </c>
      <c r="D1256" s="293"/>
      <c r="E1256" t="s">
        <v>142</v>
      </c>
      <c r="F1256" s="8" t="s">
        <v>35</v>
      </c>
    </row>
    <row r="1257" spans="1:6" hidden="1">
      <c r="A1257" s="293">
        <v>70005</v>
      </c>
      <c r="B1257" s="296" t="str">
        <f t="shared" si="26"/>
        <v>CC.GRMO002-mint</v>
      </c>
      <c r="C1257" s="413">
        <f>_xlfn.XLOOKUP(E1257,holds!B:B,holds!P:P)</f>
        <v>0</v>
      </c>
      <c r="D1257" s="293"/>
      <c r="E1257" t="s">
        <v>145</v>
      </c>
      <c r="F1257" s="8" t="s">
        <v>35</v>
      </c>
    </row>
    <row r="1258" spans="1:6" hidden="1">
      <c r="A1258" s="293">
        <v>70005</v>
      </c>
      <c r="B1258" s="296" t="str">
        <f t="shared" si="26"/>
        <v>CC.GRMO003-mint</v>
      </c>
      <c r="C1258" s="413">
        <f>_xlfn.XLOOKUP(E1258,holds!B:B,holds!P:P)</f>
        <v>0</v>
      </c>
      <c r="D1258" s="293"/>
      <c r="E1258" t="s">
        <v>147</v>
      </c>
      <c r="F1258" s="8" t="s">
        <v>35</v>
      </c>
    </row>
    <row r="1259" spans="1:6" hidden="1">
      <c r="A1259" s="293">
        <v>70005</v>
      </c>
      <c r="B1259" s="296" t="str">
        <f t="shared" si="26"/>
        <v>CC.GRMO004-mint</v>
      </c>
      <c r="C1259" s="413">
        <f>_xlfn.XLOOKUP(E1259,holds!B:B,holds!P:P)</f>
        <v>0</v>
      </c>
      <c r="D1259" s="293"/>
      <c r="E1259" t="s">
        <v>149</v>
      </c>
      <c r="F1259" s="8" t="s">
        <v>35</v>
      </c>
    </row>
    <row r="1260" spans="1:6" hidden="1">
      <c r="A1260" s="293">
        <v>70005</v>
      </c>
      <c r="B1260" s="296" t="str">
        <f t="shared" si="26"/>
        <v>CC.GRMO005-mint</v>
      </c>
      <c r="C1260" s="413">
        <f>_xlfn.XLOOKUP(E1260,holds!B:B,holds!P:P)</f>
        <v>0</v>
      </c>
      <c r="D1260" s="293"/>
      <c r="E1260" t="s">
        <v>152</v>
      </c>
      <c r="F1260" s="8" t="s">
        <v>35</v>
      </c>
    </row>
    <row r="1261" spans="1:6" hidden="1">
      <c r="A1261" s="293">
        <v>70005</v>
      </c>
      <c r="B1261" s="296" t="str">
        <f t="shared" si="26"/>
        <v>CC.GRMO006-mint</v>
      </c>
      <c r="C1261" s="413">
        <f>_xlfn.XLOOKUP(E1261,holds!B:B,holds!P:P)</f>
        <v>0</v>
      </c>
      <c r="D1261" s="293"/>
      <c r="E1261" t="s">
        <v>155</v>
      </c>
      <c r="F1261" s="8" t="s">
        <v>35</v>
      </c>
    </row>
    <row r="1262" spans="1:6" hidden="1">
      <c r="A1262" s="293">
        <v>70005</v>
      </c>
      <c r="B1262" s="296" t="str">
        <f t="shared" si="26"/>
        <v>CC.GRMO007-mint</v>
      </c>
      <c r="C1262" s="413">
        <f>_xlfn.XLOOKUP(E1262,holds!B:B,holds!P:P)</f>
        <v>0</v>
      </c>
      <c r="D1262" s="293"/>
      <c r="E1262" t="s">
        <v>157</v>
      </c>
      <c r="F1262" s="8" t="s">
        <v>35</v>
      </c>
    </row>
    <row r="1263" spans="1:6" hidden="1">
      <c r="A1263" s="293">
        <v>70005</v>
      </c>
      <c r="B1263" s="296" t="str">
        <f t="shared" si="26"/>
        <v>CC.GRMO008-mint</v>
      </c>
      <c r="C1263" s="413">
        <f>_xlfn.XLOOKUP(E1263,holds!B:B,holds!P:P)</f>
        <v>0</v>
      </c>
      <c r="D1263" s="293"/>
      <c r="E1263" t="s">
        <v>159</v>
      </c>
      <c r="F1263" s="8" t="s">
        <v>35</v>
      </c>
    </row>
    <row r="1264" spans="1:6" hidden="1">
      <c r="A1264" s="293">
        <v>70005</v>
      </c>
      <c r="B1264" s="296" t="str">
        <f t="shared" si="26"/>
        <v>CC.GRMO009-mint</v>
      </c>
      <c r="C1264" s="413">
        <f>_xlfn.XLOOKUP(E1264,holds!B:B,holds!P:P)</f>
        <v>0</v>
      </c>
      <c r="D1264" s="293"/>
      <c r="E1264" t="s">
        <v>161</v>
      </c>
      <c r="F1264" s="8" t="s">
        <v>35</v>
      </c>
    </row>
    <row r="1265" spans="1:6" hidden="1">
      <c r="A1265" s="293">
        <v>70005</v>
      </c>
      <c r="B1265" s="296" t="str">
        <f t="shared" si="26"/>
        <v>CC.GRMO010-mint</v>
      </c>
      <c r="C1265" s="413">
        <f>_xlfn.XLOOKUP(E1265,holds!B:B,holds!P:P)</f>
        <v>0</v>
      </c>
      <c r="D1265" s="293"/>
      <c r="E1265" t="s">
        <v>164</v>
      </c>
      <c r="F1265" s="8" t="s">
        <v>35</v>
      </c>
    </row>
    <row r="1266" spans="1:6" hidden="1">
      <c r="A1266" s="293">
        <v>70005</v>
      </c>
      <c r="B1266" s="296" t="str">
        <f t="shared" si="26"/>
        <v>CC.GRMO011-mint</v>
      </c>
      <c r="C1266" s="413">
        <f>_xlfn.XLOOKUP(E1266,holds!B:B,holds!P:P)</f>
        <v>0</v>
      </c>
      <c r="D1266" s="293"/>
      <c r="E1266" t="s">
        <v>167</v>
      </c>
      <c r="F1266" s="8" t="s">
        <v>35</v>
      </c>
    </row>
    <row r="1267" spans="1:6" hidden="1">
      <c r="A1267" s="293">
        <v>70005</v>
      </c>
      <c r="B1267" s="296" t="str">
        <f t="shared" si="26"/>
        <v>CC.GRMO012-mint</v>
      </c>
      <c r="C1267" s="413">
        <f>_xlfn.XLOOKUP(E1267,holds!B:B,holds!P:P)</f>
        <v>0</v>
      </c>
      <c r="D1267" s="293"/>
      <c r="E1267" t="s">
        <v>169</v>
      </c>
      <c r="F1267" s="8" t="s">
        <v>35</v>
      </c>
    </row>
    <row r="1268" spans="1:6" hidden="1">
      <c r="A1268" s="293">
        <v>70005</v>
      </c>
      <c r="B1268" s="296" t="str">
        <f t="shared" si="26"/>
        <v>CC.GRMO013-mint</v>
      </c>
      <c r="C1268" s="413">
        <f>_xlfn.XLOOKUP(E1268,holds!B:B,holds!P:P)</f>
        <v>0</v>
      </c>
      <c r="D1268" s="293"/>
      <c r="E1268" t="s">
        <v>171</v>
      </c>
      <c r="F1268" s="8" t="s">
        <v>35</v>
      </c>
    </row>
    <row r="1269" spans="1:6" hidden="1">
      <c r="A1269" s="293">
        <v>70005</v>
      </c>
      <c r="B1269" s="296" t="str">
        <f t="shared" si="26"/>
        <v>CC.GRMO014-mint</v>
      </c>
      <c r="C1269" s="413">
        <f>_xlfn.XLOOKUP(E1269,holds!B:B,holds!P:P)</f>
        <v>0</v>
      </c>
      <c r="D1269" s="293"/>
      <c r="E1269" t="s">
        <v>173</v>
      </c>
      <c r="F1269" s="8" t="s">
        <v>35</v>
      </c>
    </row>
    <row r="1270" spans="1:6" hidden="1">
      <c r="A1270" s="293">
        <v>70005</v>
      </c>
      <c r="B1270" s="296" t="str">
        <f t="shared" si="26"/>
        <v>CC.GRMO015-mint</v>
      </c>
      <c r="C1270" s="413">
        <f>_xlfn.XLOOKUP(E1270,holds!B:B,holds!P:P)</f>
        <v>0</v>
      </c>
      <c r="D1270" s="293"/>
      <c r="E1270" t="s">
        <v>175</v>
      </c>
      <c r="F1270" s="8" t="s">
        <v>35</v>
      </c>
    </row>
    <row r="1271" spans="1:6" hidden="1">
      <c r="A1271" s="293">
        <v>70005</v>
      </c>
      <c r="B1271" s="296" t="str">
        <f t="shared" si="26"/>
        <v>CC.GRMO016-mint</v>
      </c>
      <c r="C1271" s="413">
        <f>_xlfn.XLOOKUP(E1271,holds!B:B,holds!P:P)</f>
        <v>0</v>
      </c>
      <c r="D1271" s="293"/>
      <c r="E1271" t="s">
        <v>178</v>
      </c>
      <c r="F1271" s="8" t="s">
        <v>35</v>
      </c>
    </row>
    <row r="1272" spans="1:6" hidden="1">
      <c r="A1272" s="293">
        <v>70005</v>
      </c>
      <c r="B1272" s="296" t="str">
        <f t="shared" ref="B1272:B1287" si="27">E1272&amp;"-"&amp;F1272</f>
        <v>CC.GRMO001-green</v>
      </c>
      <c r="C1272" s="413">
        <f>_xlfn.XLOOKUP(E1272,holds!B:B,holds!Q:Q)</f>
        <v>0</v>
      </c>
      <c r="D1272" s="293"/>
      <c r="E1272" t="s">
        <v>142</v>
      </c>
      <c r="F1272" s="9" t="s">
        <v>117</v>
      </c>
    </row>
    <row r="1273" spans="1:6" hidden="1">
      <c r="A1273" s="293">
        <v>70005</v>
      </c>
      <c r="B1273" s="296" t="str">
        <f t="shared" si="27"/>
        <v>CC.GRMO002-green</v>
      </c>
      <c r="C1273" s="413">
        <f>_xlfn.XLOOKUP(E1273,holds!B:B,holds!Q:Q)</f>
        <v>0</v>
      </c>
      <c r="D1273" s="293"/>
      <c r="E1273" t="s">
        <v>145</v>
      </c>
      <c r="F1273" s="9" t="s">
        <v>117</v>
      </c>
    </row>
    <row r="1274" spans="1:6" hidden="1">
      <c r="A1274" s="293">
        <v>70005</v>
      </c>
      <c r="B1274" s="296" t="str">
        <f t="shared" si="27"/>
        <v>CC.GRMO003-green</v>
      </c>
      <c r="C1274" s="413">
        <f>_xlfn.XLOOKUP(E1274,holds!B:B,holds!Q:Q)</f>
        <v>0</v>
      </c>
      <c r="D1274" s="293"/>
      <c r="E1274" t="s">
        <v>147</v>
      </c>
      <c r="F1274" s="9" t="s">
        <v>117</v>
      </c>
    </row>
    <row r="1275" spans="1:6" hidden="1">
      <c r="A1275" s="293">
        <v>70005</v>
      </c>
      <c r="B1275" s="296" t="str">
        <f t="shared" si="27"/>
        <v>CC.GRMO004-green</v>
      </c>
      <c r="C1275" s="413">
        <f>_xlfn.XLOOKUP(E1275,holds!B:B,holds!Q:Q)</f>
        <v>0</v>
      </c>
      <c r="D1275" s="293"/>
      <c r="E1275" t="s">
        <v>149</v>
      </c>
      <c r="F1275" s="9" t="s">
        <v>117</v>
      </c>
    </row>
    <row r="1276" spans="1:6" hidden="1">
      <c r="A1276" s="293">
        <v>70005</v>
      </c>
      <c r="B1276" s="296" t="str">
        <f t="shared" si="27"/>
        <v>CC.GRMO005-green</v>
      </c>
      <c r="C1276" s="413">
        <f>_xlfn.XLOOKUP(E1276,holds!B:B,holds!Q:Q)</f>
        <v>0</v>
      </c>
      <c r="D1276" s="293"/>
      <c r="E1276" t="s">
        <v>152</v>
      </c>
      <c r="F1276" s="9" t="s">
        <v>117</v>
      </c>
    </row>
    <row r="1277" spans="1:6" hidden="1">
      <c r="A1277" s="293">
        <v>70005</v>
      </c>
      <c r="B1277" s="296" t="str">
        <f t="shared" si="27"/>
        <v>CC.GRMO006-green</v>
      </c>
      <c r="C1277" s="413">
        <f>_xlfn.XLOOKUP(E1277,holds!B:B,holds!Q:Q)</f>
        <v>0</v>
      </c>
      <c r="D1277" s="293"/>
      <c r="E1277" t="s">
        <v>155</v>
      </c>
      <c r="F1277" s="9" t="s">
        <v>117</v>
      </c>
    </row>
    <row r="1278" spans="1:6" hidden="1">
      <c r="A1278" s="293">
        <v>70005</v>
      </c>
      <c r="B1278" s="296" t="str">
        <f t="shared" si="27"/>
        <v>CC.GRMO007-green</v>
      </c>
      <c r="C1278" s="413">
        <f>_xlfn.XLOOKUP(E1278,holds!B:B,holds!Q:Q)</f>
        <v>0</v>
      </c>
      <c r="D1278" s="293"/>
      <c r="E1278" t="s">
        <v>157</v>
      </c>
      <c r="F1278" s="9" t="s">
        <v>117</v>
      </c>
    </row>
    <row r="1279" spans="1:6" hidden="1">
      <c r="A1279" s="293">
        <v>70005</v>
      </c>
      <c r="B1279" s="296" t="str">
        <f t="shared" si="27"/>
        <v>CC.GRMO008-green</v>
      </c>
      <c r="C1279" s="413">
        <f>_xlfn.XLOOKUP(E1279,holds!B:B,holds!Q:Q)</f>
        <v>0</v>
      </c>
      <c r="D1279" s="293"/>
      <c r="E1279" t="s">
        <v>159</v>
      </c>
      <c r="F1279" s="9" t="s">
        <v>117</v>
      </c>
    </row>
    <row r="1280" spans="1:6" hidden="1">
      <c r="A1280" s="293">
        <v>70005</v>
      </c>
      <c r="B1280" s="296" t="str">
        <f t="shared" si="27"/>
        <v>CC.GRMO009-green</v>
      </c>
      <c r="C1280" s="413">
        <f>_xlfn.XLOOKUP(E1280,holds!B:B,holds!Q:Q)</f>
        <v>0</v>
      </c>
      <c r="D1280" s="293"/>
      <c r="E1280" t="s">
        <v>161</v>
      </c>
      <c r="F1280" s="9" t="s">
        <v>117</v>
      </c>
    </row>
    <row r="1281" spans="1:6" hidden="1">
      <c r="A1281" s="293">
        <v>70005</v>
      </c>
      <c r="B1281" s="296" t="str">
        <f t="shared" si="27"/>
        <v>CC.GRMO010-green</v>
      </c>
      <c r="C1281" s="413">
        <f>_xlfn.XLOOKUP(E1281,holds!B:B,holds!Q:Q)</f>
        <v>0</v>
      </c>
      <c r="D1281" s="293"/>
      <c r="E1281" t="s">
        <v>164</v>
      </c>
      <c r="F1281" s="9" t="s">
        <v>117</v>
      </c>
    </row>
    <row r="1282" spans="1:6" hidden="1">
      <c r="A1282" s="293">
        <v>70005</v>
      </c>
      <c r="B1282" s="296" t="str">
        <f t="shared" si="27"/>
        <v>CC.GRMO011-green</v>
      </c>
      <c r="C1282" s="413">
        <f>_xlfn.XLOOKUP(E1282,holds!B:B,holds!Q:Q)</f>
        <v>0</v>
      </c>
      <c r="D1282" s="293"/>
      <c r="E1282" t="s">
        <v>167</v>
      </c>
      <c r="F1282" s="9" t="s">
        <v>117</v>
      </c>
    </row>
    <row r="1283" spans="1:6" hidden="1">
      <c r="A1283" s="293">
        <v>70005</v>
      </c>
      <c r="B1283" s="296" t="str">
        <f t="shared" si="27"/>
        <v>CC.GRMO012-green</v>
      </c>
      <c r="C1283" s="413">
        <f>_xlfn.XLOOKUP(E1283,holds!B:B,holds!Q:Q)</f>
        <v>0</v>
      </c>
      <c r="D1283" s="293"/>
      <c r="E1283" t="s">
        <v>169</v>
      </c>
      <c r="F1283" s="9" t="s">
        <v>117</v>
      </c>
    </row>
    <row r="1284" spans="1:6" hidden="1">
      <c r="A1284" s="293">
        <v>70005</v>
      </c>
      <c r="B1284" s="296" t="str">
        <f t="shared" si="27"/>
        <v>CC.GRMO013-green</v>
      </c>
      <c r="C1284" s="413">
        <f>_xlfn.XLOOKUP(E1284,holds!B:B,holds!Q:Q)</f>
        <v>0</v>
      </c>
      <c r="D1284" s="293"/>
      <c r="E1284" t="s">
        <v>171</v>
      </c>
      <c r="F1284" s="9" t="s">
        <v>117</v>
      </c>
    </row>
    <row r="1285" spans="1:6" hidden="1">
      <c r="A1285" s="293">
        <v>70005</v>
      </c>
      <c r="B1285" s="296" t="str">
        <f t="shared" si="27"/>
        <v>CC.GRMO014-green</v>
      </c>
      <c r="C1285" s="413">
        <f>_xlfn.XLOOKUP(E1285,holds!B:B,holds!Q:Q)</f>
        <v>0</v>
      </c>
      <c r="D1285" s="293"/>
      <c r="E1285" t="s">
        <v>173</v>
      </c>
      <c r="F1285" s="9" t="s">
        <v>117</v>
      </c>
    </row>
    <row r="1286" spans="1:6" hidden="1">
      <c r="A1286" s="293">
        <v>70005</v>
      </c>
      <c r="B1286" s="296" t="str">
        <f t="shared" si="27"/>
        <v>CC.GRMO015-green</v>
      </c>
      <c r="C1286" s="413">
        <f>_xlfn.XLOOKUP(E1286,holds!B:B,holds!Q:Q)</f>
        <v>0</v>
      </c>
      <c r="D1286" s="293"/>
      <c r="E1286" t="s">
        <v>175</v>
      </c>
      <c r="F1286" s="9" t="s">
        <v>117</v>
      </c>
    </row>
    <row r="1287" spans="1:6" hidden="1">
      <c r="A1287" s="293">
        <v>70005</v>
      </c>
      <c r="B1287" s="296" t="str">
        <f t="shared" si="27"/>
        <v>CC.GRMO016-green</v>
      </c>
      <c r="C1287" s="413">
        <f>_xlfn.XLOOKUP(E1287,holds!B:B,holds!Q:Q)</f>
        <v>0</v>
      </c>
      <c r="D1287" s="293"/>
      <c r="E1287" t="s">
        <v>178</v>
      </c>
      <c r="F1287" s="9" t="s">
        <v>117</v>
      </c>
    </row>
    <row r="1288" spans="1:6" hidden="1">
      <c r="A1288" s="293">
        <v>70005</v>
      </c>
      <c r="B1288" s="296" t="str">
        <f t="shared" ref="B1288:B1303" si="28">E1288&amp;"-"&amp;F1288</f>
        <v>CC.GRMO001-grey</v>
      </c>
      <c r="C1288" s="413">
        <f>_xlfn.XLOOKUP(E1288,holds!B:B,holds!R:R)</f>
        <v>0</v>
      </c>
      <c r="D1288" s="293"/>
      <c r="E1288" t="s">
        <v>142</v>
      </c>
      <c r="F1288" s="10" t="s">
        <v>118</v>
      </c>
    </row>
    <row r="1289" spans="1:6" hidden="1">
      <c r="A1289" s="293">
        <v>70005</v>
      </c>
      <c r="B1289" s="296" t="str">
        <f t="shared" si="28"/>
        <v>CC.GRMO002-grey</v>
      </c>
      <c r="C1289" s="413">
        <f>_xlfn.XLOOKUP(E1289,holds!B:B,holds!R:R)</f>
        <v>0</v>
      </c>
      <c r="D1289" s="293"/>
      <c r="E1289" t="s">
        <v>145</v>
      </c>
      <c r="F1289" s="10" t="s">
        <v>118</v>
      </c>
    </row>
    <row r="1290" spans="1:6" hidden="1">
      <c r="A1290" s="293">
        <v>70005</v>
      </c>
      <c r="B1290" s="296" t="str">
        <f t="shared" si="28"/>
        <v>CC.GRMO003-grey</v>
      </c>
      <c r="C1290" s="413">
        <f>_xlfn.XLOOKUP(E1290,holds!B:B,holds!R:R)</f>
        <v>0</v>
      </c>
      <c r="D1290" s="293"/>
      <c r="E1290" t="s">
        <v>147</v>
      </c>
      <c r="F1290" s="10" t="s">
        <v>118</v>
      </c>
    </row>
    <row r="1291" spans="1:6" hidden="1">
      <c r="A1291" s="293">
        <v>70005</v>
      </c>
      <c r="B1291" s="296" t="str">
        <f t="shared" si="28"/>
        <v>CC.GRMO004-grey</v>
      </c>
      <c r="C1291" s="413">
        <f>_xlfn.XLOOKUP(E1291,holds!B:B,holds!R:R)</f>
        <v>0</v>
      </c>
      <c r="D1291" s="293"/>
      <c r="E1291" t="s">
        <v>149</v>
      </c>
      <c r="F1291" s="10" t="s">
        <v>118</v>
      </c>
    </row>
    <row r="1292" spans="1:6" hidden="1">
      <c r="A1292" s="293">
        <v>70005</v>
      </c>
      <c r="B1292" s="296" t="str">
        <f t="shared" si="28"/>
        <v>CC.GRMO005-grey</v>
      </c>
      <c r="C1292" s="413">
        <f>_xlfn.XLOOKUP(E1292,holds!B:B,holds!R:R)</f>
        <v>0</v>
      </c>
      <c r="D1292" s="293"/>
      <c r="E1292" t="s">
        <v>152</v>
      </c>
      <c r="F1292" s="10" t="s">
        <v>118</v>
      </c>
    </row>
    <row r="1293" spans="1:6" hidden="1">
      <c r="A1293" s="293">
        <v>70005</v>
      </c>
      <c r="B1293" s="296" t="str">
        <f t="shared" si="28"/>
        <v>CC.GRMO006-grey</v>
      </c>
      <c r="C1293" s="413">
        <f>_xlfn.XLOOKUP(E1293,holds!B:B,holds!R:R)</f>
        <v>0</v>
      </c>
      <c r="D1293" s="293"/>
      <c r="E1293" t="s">
        <v>155</v>
      </c>
      <c r="F1293" s="10" t="s">
        <v>118</v>
      </c>
    </row>
    <row r="1294" spans="1:6" hidden="1">
      <c r="A1294" s="293">
        <v>70005</v>
      </c>
      <c r="B1294" s="296" t="str">
        <f t="shared" si="28"/>
        <v>CC.GRMO007-grey</v>
      </c>
      <c r="C1294" s="413">
        <f>_xlfn.XLOOKUP(E1294,holds!B:B,holds!R:R)</f>
        <v>0</v>
      </c>
      <c r="D1294" s="293"/>
      <c r="E1294" t="s">
        <v>157</v>
      </c>
      <c r="F1294" s="10" t="s">
        <v>118</v>
      </c>
    </row>
    <row r="1295" spans="1:6" hidden="1">
      <c r="A1295" s="293">
        <v>70005</v>
      </c>
      <c r="B1295" s="296" t="str">
        <f t="shared" si="28"/>
        <v>CC.GRMO008-grey</v>
      </c>
      <c r="C1295" s="413">
        <f>_xlfn.XLOOKUP(E1295,holds!B:B,holds!R:R)</f>
        <v>0</v>
      </c>
      <c r="D1295" s="293"/>
      <c r="E1295" t="s">
        <v>159</v>
      </c>
      <c r="F1295" s="10" t="s">
        <v>118</v>
      </c>
    </row>
    <row r="1296" spans="1:6" hidden="1">
      <c r="A1296" s="293">
        <v>70005</v>
      </c>
      <c r="B1296" s="296" t="str">
        <f t="shared" si="28"/>
        <v>CC.GRMO009-grey</v>
      </c>
      <c r="C1296" s="413">
        <f>_xlfn.XLOOKUP(E1296,holds!B:B,holds!R:R)</f>
        <v>0</v>
      </c>
      <c r="D1296" s="293"/>
      <c r="E1296" t="s">
        <v>161</v>
      </c>
      <c r="F1296" s="10" t="s">
        <v>118</v>
      </c>
    </row>
    <row r="1297" spans="1:6" hidden="1">
      <c r="A1297" s="293">
        <v>70005</v>
      </c>
      <c r="B1297" s="296" t="str">
        <f t="shared" si="28"/>
        <v>CC.GRMO010-grey</v>
      </c>
      <c r="C1297" s="413">
        <f>_xlfn.XLOOKUP(E1297,holds!B:B,holds!R:R)</f>
        <v>0</v>
      </c>
      <c r="D1297" s="293"/>
      <c r="E1297" t="s">
        <v>164</v>
      </c>
      <c r="F1297" s="10" t="s">
        <v>118</v>
      </c>
    </row>
    <row r="1298" spans="1:6" hidden="1">
      <c r="A1298" s="293">
        <v>70005</v>
      </c>
      <c r="B1298" s="296" t="str">
        <f t="shared" si="28"/>
        <v>CC.GRMO011-grey</v>
      </c>
      <c r="C1298" s="413">
        <f>_xlfn.XLOOKUP(E1298,holds!B:B,holds!R:R)</f>
        <v>0</v>
      </c>
      <c r="D1298" s="293"/>
      <c r="E1298" t="s">
        <v>167</v>
      </c>
      <c r="F1298" s="10" t="s">
        <v>118</v>
      </c>
    </row>
    <row r="1299" spans="1:6" hidden="1">
      <c r="A1299" s="293">
        <v>70005</v>
      </c>
      <c r="B1299" s="296" t="str">
        <f t="shared" si="28"/>
        <v>CC.GRMO012-grey</v>
      </c>
      <c r="C1299" s="413">
        <f>_xlfn.XLOOKUP(E1299,holds!B:B,holds!R:R)</f>
        <v>0</v>
      </c>
      <c r="D1299" s="293"/>
      <c r="E1299" t="s">
        <v>169</v>
      </c>
      <c r="F1299" s="10" t="s">
        <v>118</v>
      </c>
    </row>
    <row r="1300" spans="1:6" hidden="1">
      <c r="A1300" s="293">
        <v>70005</v>
      </c>
      <c r="B1300" s="296" t="str">
        <f t="shared" si="28"/>
        <v>CC.GRMO013-grey</v>
      </c>
      <c r="C1300" s="413">
        <f>_xlfn.XLOOKUP(E1300,holds!B:B,holds!R:R)</f>
        <v>0</v>
      </c>
      <c r="D1300" s="293"/>
      <c r="E1300" t="s">
        <v>171</v>
      </c>
      <c r="F1300" s="10" t="s">
        <v>118</v>
      </c>
    </row>
    <row r="1301" spans="1:6" hidden="1">
      <c r="A1301" s="293">
        <v>70005</v>
      </c>
      <c r="B1301" s="296" t="str">
        <f t="shared" si="28"/>
        <v>CC.GRMO014-grey</v>
      </c>
      <c r="C1301" s="413">
        <f>_xlfn.XLOOKUP(E1301,holds!B:B,holds!R:R)</f>
        <v>0</v>
      </c>
      <c r="D1301" s="293"/>
      <c r="E1301" t="s">
        <v>173</v>
      </c>
      <c r="F1301" s="10" t="s">
        <v>118</v>
      </c>
    </row>
    <row r="1302" spans="1:6" hidden="1">
      <c r="A1302" s="293">
        <v>70005</v>
      </c>
      <c r="B1302" s="296" t="str">
        <f t="shared" si="28"/>
        <v>CC.GRMO015-grey</v>
      </c>
      <c r="C1302" s="413">
        <f>_xlfn.XLOOKUP(E1302,holds!B:B,holds!R:R)</f>
        <v>0</v>
      </c>
      <c r="D1302" s="293"/>
      <c r="E1302" t="s">
        <v>175</v>
      </c>
      <c r="F1302" s="10" t="s">
        <v>118</v>
      </c>
    </row>
    <row r="1303" spans="1:6" hidden="1">
      <c r="A1303" s="293">
        <v>70005</v>
      </c>
      <c r="B1303" s="296" t="str">
        <f t="shared" si="28"/>
        <v>CC.GRMO016-grey</v>
      </c>
      <c r="C1303" s="413">
        <f>_xlfn.XLOOKUP(E1303,holds!B:B,holds!R:R)</f>
        <v>0</v>
      </c>
      <c r="D1303" s="293"/>
      <c r="E1303" t="s">
        <v>178</v>
      </c>
      <c r="F1303" s="10" t="s">
        <v>118</v>
      </c>
    </row>
    <row r="1304" spans="1:6" hidden="1">
      <c r="A1304" s="293">
        <v>70005</v>
      </c>
      <c r="B1304" s="296" t="str">
        <f t="shared" ref="B1304:B1319" si="29">E1304&amp;"-"&amp;F1304</f>
        <v>CC.GRMO001-black</v>
      </c>
      <c r="C1304" s="413">
        <f>_xlfn.XLOOKUP(E1304,holds!B:B,holds!S:S)</f>
        <v>0</v>
      </c>
      <c r="D1304" s="293"/>
      <c r="E1304" t="s">
        <v>142</v>
      </c>
      <c r="F1304" s="11" t="s">
        <v>119</v>
      </c>
    </row>
    <row r="1305" spans="1:6" hidden="1">
      <c r="A1305" s="293">
        <v>70005</v>
      </c>
      <c r="B1305" s="296" t="str">
        <f t="shared" si="29"/>
        <v>CC.GRMO002-black</v>
      </c>
      <c r="C1305" s="413">
        <f>_xlfn.XLOOKUP(E1305,holds!B:B,holds!S:S)</f>
        <v>0</v>
      </c>
      <c r="D1305" s="293"/>
      <c r="E1305" t="s">
        <v>145</v>
      </c>
      <c r="F1305" s="11" t="s">
        <v>119</v>
      </c>
    </row>
    <row r="1306" spans="1:6" hidden="1">
      <c r="A1306" s="293">
        <v>70005</v>
      </c>
      <c r="B1306" s="296" t="str">
        <f t="shared" si="29"/>
        <v>CC.GRMO003-black</v>
      </c>
      <c r="C1306" s="413">
        <f>_xlfn.XLOOKUP(E1306,holds!B:B,holds!S:S)</f>
        <v>0</v>
      </c>
      <c r="D1306" s="293"/>
      <c r="E1306" t="s">
        <v>147</v>
      </c>
      <c r="F1306" s="11" t="s">
        <v>119</v>
      </c>
    </row>
    <row r="1307" spans="1:6" hidden="1">
      <c r="A1307" s="293">
        <v>70005</v>
      </c>
      <c r="B1307" s="296" t="str">
        <f t="shared" si="29"/>
        <v>CC.GRMO004-black</v>
      </c>
      <c r="C1307" s="413">
        <f>_xlfn.XLOOKUP(E1307,holds!B:B,holds!S:S)</f>
        <v>0</v>
      </c>
      <c r="D1307" s="293"/>
      <c r="E1307" t="s">
        <v>149</v>
      </c>
      <c r="F1307" s="11" t="s">
        <v>119</v>
      </c>
    </row>
    <row r="1308" spans="1:6" hidden="1">
      <c r="A1308" s="293">
        <v>70005</v>
      </c>
      <c r="B1308" s="296" t="str">
        <f t="shared" si="29"/>
        <v>CC.GRMO005-black</v>
      </c>
      <c r="C1308" s="413">
        <f>_xlfn.XLOOKUP(E1308,holds!B:B,holds!S:S)</f>
        <v>0</v>
      </c>
      <c r="D1308" s="293"/>
      <c r="E1308" t="s">
        <v>152</v>
      </c>
      <c r="F1308" s="11" t="s">
        <v>119</v>
      </c>
    </row>
    <row r="1309" spans="1:6" hidden="1">
      <c r="A1309" s="293">
        <v>70005</v>
      </c>
      <c r="B1309" s="296" t="str">
        <f t="shared" si="29"/>
        <v>CC.GRMO006-black</v>
      </c>
      <c r="C1309" s="413">
        <f>_xlfn.XLOOKUP(E1309,holds!B:B,holds!S:S)</f>
        <v>0</v>
      </c>
      <c r="D1309" s="293"/>
      <c r="E1309" t="s">
        <v>155</v>
      </c>
      <c r="F1309" s="11" t="s">
        <v>119</v>
      </c>
    </row>
    <row r="1310" spans="1:6" hidden="1">
      <c r="A1310" s="293">
        <v>70005</v>
      </c>
      <c r="B1310" s="296" t="str">
        <f t="shared" si="29"/>
        <v>CC.GRMO007-black</v>
      </c>
      <c r="C1310" s="413">
        <f>_xlfn.XLOOKUP(E1310,holds!B:B,holds!S:S)</f>
        <v>0</v>
      </c>
      <c r="D1310" s="293"/>
      <c r="E1310" t="s">
        <v>157</v>
      </c>
      <c r="F1310" s="11" t="s">
        <v>119</v>
      </c>
    </row>
    <row r="1311" spans="1:6" hidden="1">
      <c r="A1311" s="293">
        <v>70005</v>
      </c>
      <c r="B1311" s="296" t="str">
        <f t="shared" si="29"/>
        <v>CC.GRMO008-black</v>
      </c>
      <c r="C1311" s="413">
        <f>_xlfn.XLOOKUP(E1311,holds!B:B,holds!S:S)</f>
        <v>0</v>
      </c>
      <c r="D1311" s="293"/>
      <c r="E1311" t="s">
        <v>159</v>
      </c>
      <c r="F1311" s="11" t="s">
        <v>119</v>
      </c>
    </row>
    <row r="1312" spans="1:6" hidden="1">
      <c r="A1312" s="293">
        <v>70005</v>
      </c>
      <c r="B1312" s="296" t="str">
        <f t="shared" si="29"/>
        <v>CC.GRMO009-black</v>
      </c>
      <c r="C1312" s="413">
        <f>_xlfn.XLOOKUP(E1312,holds!B:B,holds!S:S)</f>
        <v>0</v>
      </c>
      <c r="D1312" s="293"/>
      <c r="E1312" t="s">
        <v>161</v>
      </c>
      <c r="F1312" s="11" t="s">
        <v>119</v>
      </c>
    </row>
    <row r="1313" spans="1:6" hidden="1">
      <c r="A1313" s="293">
        <v>70005</v>
      </c>
      <c r="B1313" s="296" t="str">
        <f t="shared" si="29"/>
        <v>CC.GRMO010-black</v>
      </c>
      <c r="C1313" s="413">
        <f>_xlfn.XLOOKUP(E1313,holds!B:B,holds!S:S)</f>
        <v>0</v>
      </c>
      <c r="D1313" s="293"/>
      <c r="E1313" t="s">
        <v>164</v>
      </c>
      <c r="F1313" s="11" t="s">
        <v>119</v>
      </c>
    </row>
    <row r="1314" spans="1:6" hidden="1">
      <c r="A1314" s="293">
        <v>70005</v>
      </c>
      <c r="B1314" s="296" t="str">
        <f t="shared" si="29"/>
        <v>CC.GRMO011-black</v>
      </c>
      <c r="C1314" s="413">
        <f>_xlfn.XLOOKUP(E1314,holds!B:B,holds!S:S)</f>
        <v>0</v>
      </c>
      <c r="D1314" s="293"/>
      <c r="E1314" t="s">
        <v>167</v>
      </c>
      <c r="F1314" s="11" t="s">
        <v>119</v>
      </c>
    </row>
    <row r="1315" spans="1:6" hidden="1">
      <c r="A1315" s="293">
        <v>70005</v>
      </c>
      <c r="B1315" s="296" t="str">
        <f t="shared" si="29"/>
        <v>CC.GRMO012-black</v>
      </c>
      <c r="C1315" s="413">
        <f>_xlfn.XLOOKUP(E1315,holds!B:B,holds!S:S)</f>
        <v>0</v>
      </c>
      <c r="D1315" s="293"/>
      <c r="E1315" t="s">
        <v>169</v>
      </c>
      <c r="F1315" s="11" t="s">
        <v>119</v>
      </c>
    </row>
    <row r="1316" spans="1:6" hidden="1">
      <c r="A1316" s="293">
        <v>70005</v>
      </c>
      <c r="B1316" s="296" t="str">
        <f t="shared" si="29"/>
        <v>CC.GRMO013-black</v>
      </c>
      <c r="C1316" s="413">
        <f>_xlfn.XLOOKUP(E1316,holds!B:B,holds!S:S)</f>
        <v>0</v>
      </c>
      <c r="D1316" s="293"/>
      <c r="E1316" t="s">
        <v>171</v>
      </c>
      <c r="F1316" s="11" t="s">
        <v>119</v>
      </c>
    </row>
    <row r="1317" spans="1:6" hidden="1">
      <c r="A1317" s="293">
        <v>70005</v>
      </c>
      <c r="B1317" s="296" t="str">
        <f t="shared" si="29"/>
        <v>CC.GRMO014-black</v>
      </c>
      <c r="C1317" s="413">
        <f>_xlfn.XLOOKUP(E1317,holds!B:B,holds!S:S)</f>
        <v>0</v>
      </c>
      <c r="D1317" s="293"/>
      <c r="E1317" t="s">
        <v>173</v>
      </c>
      <c r="F1317" s="11" t="s">
        <v>119</v>
      </c>
    </row>
    <row r="1318" spans="1:6" hidden="1">
      <c r="A1318" s="293">
        <v>70005</v>
      </c>
      <c r="B1318" s="296" t="str">
        <f t="shared" si="29"/>
        <v>CC.GRMO015-black</v>
      </c>
      <c r="C1318" s="413">
        <f>_xlfn.XLOOKUP(E1318,holds!B:B,holds!S:S)</f>
        <v>0</v>
      </c>
      <c r="D1318" s="293"/>
      <c r="E1318" t="s">
        <v>175</v>
      </c>
      <c r="F1318" s="11" t="s">
        <v>119</v>
      </c>
    </row>
    <row r="1319" spans="1:6" hidden="1">
      <c r="A1319" s="293">
        <v>70005</v>
      </c>
      <c r="B1319" s="296" t="str">
        <f t="shared" si="29"/>
        <v>CC.GRMO016-black</v>
      </c>
      <c r="C1319" s="413">
        <f>_xlfn.XLOOKUP(E1319,holds!B:B,holds!S:S)</f>
        <v>0</v>
      </c>
      <c r="D1319" s="293"/>
      <c r="E1319" t="s">
        <v>178</v>
      </c>
      <c r="F1319" s="11" t="s">
        <v>119</v>
      </c>
    </row>
    <row r="1320" spans="1:6" hidden="1">
      <c r="A1320" s="293">
        <v>70005</v>
      </c>
      <c r="B1320" s="296" t="str">
        <f t="shared" ref="B1320:B1335" si="30">E1320&amp;"-"&amp;F1320</f>
        <v>CC.GRMO001-white</v>
      </c>
      <c r="C1320" s="413">
        <f>_xlfn.XLOOKUP(E1320,holds!B:B,holds!T:T)</f>
        <v>0</v>
      </c>
      <c r="D1320" s="293"/>
      <c r="E1320" t="s">
        <v>142</v>
      </c>
      <c r="F1320" s="12" t="s">
        <v>120</v>
      </c>
    </row>
    <row r="1321" spans="1:6" hidden="1">
      <c r="A1321" s="293">
        <v>70005</v>
      </c>
      <c r="B1321" s="296" t="str">
        <f t="shared" si="30"/>
        <v>CC.GRMO002-white</v>
      </c>
      <c r="C1321" s="413">
        <f>_xlfn.XLOOKUP(E1321,holds!B:B,holds!T:T)</f>
        <v>0</v>
      </c>
      <c r="D1321" s="293"/>
      <c r="E1321" t="s">
        <v>145</v>
      </c>
      <c r="F1321" s="12" t="s">
        <v>120</v>
      </c>
    </row>
    <row r="1322" spans="1:6" hidden="1">
      <c r="A1322" s="293">
        <v>70005</v>
      </c>
      <c r="B1322" s="296" t="str">
        <f t="shared" si="30"/>
        <v>CC.GRMO003-white</v>
      </c>
      <c r="C1322" s="413">
        <f>_xlfn.XLOOKUP(E1322,holds!B:B,holds!T:T)</f>
        <v>0</v>
      </c>
      <c r="D1322" s="293"/>
      <c r="E1322" t="s">
        <v>147</v>
      </c>
      <c r="F1322" s="12" t="s">
        <v>120</v>
      </c>
    </row>
    <row r="1323" spans="1:6" hidden="1">
      <c r="A1323" s="293">
        <v>70005</v>
      </c>
      <c r="B1323" s="296" t="str">
        <f t="shared" si="30"/>
        <v>CC.GRMO004-white</v>
      </c>
      <c r="C1323" s="413">
        <f>_xlfn.XLOOKUP(E1323,holds!B:B,holds!T:T)</f>
        <v>0</v>
      </c>
      <c r="D1323" s="293"/>
      <c r="E1323" t="s">
        <v>149</v>
      </c>
      <c r="F1323" s="12" t="s">
        <v>120</v>
      </c>
    </row>
    <row r="1324" spans="1:6" hidden="1">
      <c r="A1324" s="293">
        <v>70005</v>
      </c>
      <c r="B1324" s="296" t="str">
        <f t="shared" si="30"/>
        <v>CC.GRMO005-white</v>
      </c>
      <c r="C1324" s="413">
        <f>_xlfn.XLOOKUP(E1324,holds!B:B,holds!T:T)</f>
        <v>0</v>
      </c>
      <c r="D1324" s="293"/>
      <c r="E1324" t="s">
        <v>152</v>
      </c>
      <c r="F1324" s="12" t="s">
        <v>120</v>
      </c>
    </row>
    <row r="1325" spans="1:6" hidden="1">
      <c r="A1325" s="293">
        <v>70005</v>
      </c>
      <c r="B1325" s="296" t="str">
        <f t="shared" si="30"/>
        <v>CC.GRMO006-white</v>
      </c>
      <c r="C1325" s="413">
        <f>_xlfn.XLOOKUP(E1325,holds!B:B,holds!T:T)</f>
        <v>0</v>
      </c>
      <c r="D1325" s="293"/>
      <c r="E1325" t="s">
        <v>155</v>
      </c>
      <c r="F1325" s="12" t="s">
        <v>120</v>
      </c>
    </row>
    <row r="1326" spans="1:6" hidden="1">
      <c r="A1326" s="293">
        <v>70005</v>
      </c>
      <c r="B1326" s="296" t="str">
        <f t="shared" si="30"/>
        <v>CC.GRMO007-white</v>
      </c>
      <c r="C1326" s="413">
        <f>_xlfn.XLOOKUP(E1326,holds!B:B,holds!T:T)</f>
        <v>0</v>
      </c>
      <c r="D1326" s="293"/>
      <c r="E1326" t="s">
        <v>157</v>
      </c>
      <c r="F1326" s="12" t="s">
        <v>120</v>
      </c>
    </row>
    <row r="1327" spans="1:6" hidden="1">
      <c r="A1327" s="293">
        <v>70005</v>
      </c>
      <c r="B1327" s="296" t="str">
        <f t="shared" si="30"/>
        <v>CC.GRMO008-white</v>
      </c>
      <c r="C1327" s="413">
        <f>_xlfn.XLOOKUP(E1327,holds!B:B,holds!T:T)</f>
        <v>0</v>
      </c>
      <c r="D1327" s="293"/>
      <c r="E1327" t="s">
        <v>159</v>
      </c>
      <c r="F1327" s="12" t="s">
        <v>120</v>
      </c>
    </row>
    <row r="1328" spans="1:6" hidden="1">
      <c r="A1328" s="293">
        <v>70005</v>
      </c>
      <c r="B1328" s="296" t="str">
        <f t="shared" si="30"/>
        <v>CC.GRMO009-white</v>
      </c>
      <c r="C1328" s="413">
        <f>_xlfn.XLOOKUP(E1328,holds!B:B,holds!T:T)</f>
        <v>0</v>
      </c>
      <c r="D1328" s="293"/>
      <c r="E1328" t="s">
        <v>161</v>
      </c>
      <c r="F1328" s="12" t="s">
        <v>120</v>
      </c>
    </row>
    <row r="1329" spans="1:6" hidden="1">
      <c r="A1329" s="293">
        <v>70005</v>
      </c>
      <c r="B1329" s="296" t="str">
        <f t="shared" si="30"/>
        <v>CC.GRMO010-white</v>
      </c>
      <c r="C1329" s="413">
        <f>_xlfn.XLOOKUP(E1329,holds!B:B,holds!T:T)</f>
        <v>0</v>
      </c>
      <c r="D1329" s="293"/>
      <c r="E1329" t="s">
        <v>164</v>
      </c>
      <c r="F1329" s="12" t="s">
        <v>120</v>
      </c>
    </row>
    <row r="1330" spans="1:6" hidden="1">
      <c r="A1330" s="293">
        <v>70005</v>
      </c>
      <c r="B1330" s="296" t="str">
        <f t="shared" si="30"/>
        <v>CC.GRMO011-white</v>
      </c>
      <c r="C1330" s="413">
        <f>_xlfn.XLOOKUP(E1330,holds!B:B,holds!T:T)</f>
        <v>0</v>
      </c>
      <c r="D1330" s="293"/>
      <c r="E1330" t="s">
        <v>167</v>
      </c>
      <c r="F1330" s="12" t="s">
        <v>120</v>
      </c>
    </row>
    <row r="1331" spans="1:6" hidden="1">
      <c r="A1331" s="293">
        <v>70005</v>
      </c>
      <c r="B1331" s="296" t="str">
        <f t="shared" si="30"/>
        <v>CC.GRMO012-white</v>
      </c>
      <c r="C1331" s="413">
        <f>_xlfn.XLOOKUP(E1331,holds!B:B,holds!T:T)</f>
        <v>0</v>
      </c>
      <c r="D1331" s="293"/>
      <c r="E1331" t="s">
        <v>169</v>
      </c>
      <c r="F1331" s="12" t="s">
        <v>120</v>
      </c>
    </row>
    <row r="1332" spans="1:6" hidden="1">
      <c r="A1332" s="293">
        <v>70005</v>
      </c>
      <c r="B1332" s="296" t="str">
        <f t="shared" si="30"/>
        <v>CC.GRMO013-white</v>
      </c>
      <c r="C1332" s="413">
        <f>_xlfn.XLOOKUP(E1332,holds!B:B,holds!T:T)</f>
        <v>0</v>
      </c>
      <c r="D1332" s="293"/>
      <c r="E1332" t="s">
        <v>171</v>
      </c>
      <c r="F1332" s="12" t="s">
        <v>120</v>
      </c>
    </row>
    <row r="1333" spans="1:6" hidden="1">
      <c r="A1333" s="293">
        <v>70005</v>
      </c>
      <c r="B1333" s="296" t="str">
        <f t="shared" si="30"/>
        <v>CC.GRMO014-white</v>
      </c>
      <c r="C1333" s="413">
        <f>_xlfn.XLOOKUP(E1333,holds!B:B,holds!T:T)</f>
        <v>0</v>
      </c>
      <c r="D1333" s="293"/>
      <c r="E1333" t="s">
        <v>173</v>
      </c>
      <c r="F1333" s="12" t="s">
        <v>120</v>
      </c>
    </row>
    <row r="1334" spans="1:6" hidden="1">
      <c r="A1334" s="293">
        <v>70005</v>
      </c>
      <c r="B1334" s="296" t="str">
        <f t="shared" si="30"/>
        <v>CC.GRMO015-white</v>
      </c>
      <c r="C1334" s="413">
        <f>_xlfn.XLOOKUP(E1334,holds!B:B,holds!T:T)</f>
        <v>0</v>
      </c>
      <c r="D1334" s="293"/>
      <c r="E1334" t="s">
        <v>175</v>
      </c>
      <c r="F1334" s="12" t="s">
        <v>120</v>
      </c>
    </row>
    <row r="1335" spans="1:6" hidden="1">
      <c r="A1335" s="293">
        <v>70005</v>
      </c>
      <c r="B1335" s="296" t="str">
        <f t="shared" si="30"/>
        <v>CC.GRMO016-white</v>
      </c>
      <c r="C1335" s="413">
        <f>_xlfn.XLOOKUP(E1335,holds!B:B,holds!T:T)</f>
        <v>0</v>
      </c>
      <c r="D1335" s="293"/>
      <c r="E1335" t="s">
        <v>178</v>
      </c>
      <c r="F1335" s="12" t="s">
        <v>120</v>
      </c>
    </row>
    <row r="1336" spans="1:6" hidden="1">
      <c r="A1336" s="293">
        <v>70005</v>
      </c>
      <c r="B1336" s="296" t="str">
        <f t="shared" ref="B1336:B1351" si="31">E1336&amp;"-"&amp;F1336</f>
        <v>CC.GRMO001-fluoyellow</v>
      </c>
      <c r="C1336" s="413">
        <f>_xlfn.XLOOKUP(E1336,holds!B:B,holds!U:U)</f>
        <v>0</v>
      </c>
      <c r="D1336" s="293"/>
      <c r="E1336" t="s">
        <v>142</v>
      </c>
      <c r="F1336" s="3" t="s">
        <v>121</v>
      </c>
    </row>
    <row r="1337" spans="1:6" hidden="1">
      <c r="A1337" s="293">
        <v>70005</v>
      </c>
      <c r="B1337" s="296" t="str">
        <f t="shared" si="31"/>
        <v>CC.GRMO002-fluoyellow</v>
      </c>
      <c r="C1337" s="413">
        <f>_xlfn.XLOOKUP(E1337,holds!B:B,holds!U:U)</f>
        <v>0</v>
      </c>
      <c r="D1337" s="293"/>
      <c r="E1337" t="s">
        <v>145</v>
      </c>
      <c r="F1337" s="3" t="s">
        <v>121</v>
      </c>
    </row>
    <row r="1338" spans="1:6" hidden="1">
      <c r="A1338" s="293">
        <v>70005</v>
      </c>
      <c r="B1338" s="296" t="str">
        <f t="shared" si="31"/>
        <v>CC.GRMO003-fluoyellow</v>
      </c>
      <c r="C1338" s="413">
        <f>_xlfn.XLOOKUP(E1338,holds!B:B,holds!U:U)</f>
        <v>0</v>
      </c>
      <c r="D1338" s="293"/>
      <c r="E1338" t="s">
        <v>147</v>
      </c>
      <c r="F1338" s="3" t="s">
        <v>121</v>
      </c>
    </row>
    <row r="1339" spans="1:6" hidden="1">
      <c r="A1339" s="293">
        <v>70005</v>
      </c>
      <c r="B1339" s="296" t="str">
        <f t="shared" si="31"/>
        <v>CC.GRMO004-fluoyellow</v>
      </c>
      <c r="C1339" s="413">
        <f>_xlfn.XLOOKUP(E1339,holds!B:B,holds!U:U)</f>
        <v>0</v>
      </c>
      <c r="D1339" s="293"/>
      <c r="E1339" t="s">
        <v>149</v>
      </c>
      <c r="F1339" s="3" t="s">
        <v>121</v>
      </c>
    </row>
    <row r="1340" spans="1:6" hidden="1">
      <c r="A1340" s="293">
        <v>70005</v>
      </c>
      <c r="B1340" s="296" t="str">
        <f t="shared" si="31"/>
        <v>CC.GRMO005-fluoyellow</v>
      </c>
      <c r="C1340" s="413">
        <f>_xlfn.XLOOKUP(E1340,holds!B:B,holds!U:U)</f>
        <v>0</v>
      </c>
      <c r="D1340" s="293"/>
      <c r="E1340" t="s">
        <v>152</v>
      </c>
      <c r="F1340" s="3" t="s">
        <v>121</v>
      </c>
    </row>
    <row r="1341" spans="1:6" hidden="1">
      <c r="A1341" s="293">
        <v>70005</v>
      </c>
      <c r="B1341" s="296" t="str">
        <f t="shared" si="31"/>
        <v>CC.GRMO006-fluoyellow</v>
      </c>
      <c r="C1341" s="413">
        <f>_xlfn.XLOOKUP(E1341,holds!B:B,holds!U:U)</f>
        <v>0</v>
      </c>
      <c r="D1341" s="293"/>
      <c r="E1341" t="s">
        <v>155</v>
      </c>
      <c r="F1341" s="3" t="s">
        <v>121</v>
      </c>
    </row>
    <row r="1342" spans="1:6" hidden="1">
      <c r="A1342" s="293">
        <v>70005</v>
      </c>
      <c r="B1342" s="296" t="str">
        <f t="shared" si="31"/>
        <v>CC.GRMO007-fluoyellow</v>
      </c>
      <c r="C1342" s="413">
        <f>_xlfn.XLOOKUP(E1342,holds!B:B,holds!U:U)</f>
        <v>0</v>
      </c>
      <c r="D1342" s="293"/>
      <c r="E1342" t="s">
        <v>157</v>
      </c>
      <c r="F1342" s="3" t="s">
        <v>121</v>
      </c>
    </row>
    <row r="1343" spans="1:6" hidden="1">
      <c r="A1343" s="293">
        <v>70005</v>
      </c>
      <c r="B1343" s="296" t="str">
        <f t="shared" si="31"/>
        <v>CC.GRMO008-fluoyellow</v>
      </c>
      <c r="C1343" s="413">
        <f>_xlfn.XLOOKUP(E1343,holds!B:B,holds!U:U)</f>
        <v>0</v>
      </c>
      <c r="D1343" s="293"/>
      <c r="E1343" t="s">
        <v>159</v>
      </c>
      <c r="F1343" s="3" t="s">
        <v>121</v>
      </c>
    </row>
    <row r="1344" spans="1:6" hidden="1">
      <c r="A1344" s="293">
        <v>70005</v>
      </c>
      <c r="B1344" s="296" t="str">
        <f t="shared" si="31"/>
        <v>CC.GRMO009-fluoyellow</v>
      </c>
      <c r="C1344" s="413">
        <f>_xlfn.XLOOKUP(E1344,holds!B:B,holds!U:U)</f>
        <v>0</v>
      </c>
      <c r="D1344" s="293"/>
      <c r="E1344" t="s">
        <v>161</v>
      </c>
      <c r="F1344" s="3" t="s">
        <v>121</v>
      </c>
    </row>
    <row r="1345" spans="1:6" hidden="1">
      <c r="A1345" s="293">
        <v>70005</v>
      </c>
      <c r="B1345" s="296" t="str">
        <f t="shared" si="31"/>
        <v>CC.GRMO010-fluoyellow</v>
      </c>
      <c r="C1345" s="413">
        <f>_xlfn.XLOOKUP(E1345,holds!B:B,holds!U:U)</f>
        <v>0</v>
      </c>
      <c r="D1345" s="293"/>
      <c r="E1345" t="s">
        <v>164</v>
      </c>
      <c r="F1345" s="3" t="s">
        <v>121</v>
      </c>
    </row>
    <row r="1346" spans="1:6" hidden="1">
      <c r="A1346" s="293">
        <v>70005</v>
      </c>
      <c r="B1346" s="296" t="str">
        <f t="shared" si="31"/>
        <v>CC.GRMO011-fluoyellow</v>
      </c>
      <c r="C1346" s="413">
        <f>_xlfn.XLOOKUP(E1346,holds!B:B,holds!U:U)</f>
        <v>0</v>
      </c>
      <c r="D1346" s="293"/>
      <c r="E1346" t="s">
        <v>167</v>
      </c>
      <c r="F1346" s="3" t="s">
        <v>121</v>
      </c>
    </row>
    <row r="1347" spans="1:6" hidden="1">
      <c r="A1347" s="293">
        <v>70005</v>
      </c>
      <c r="B1347" s="296" t="str">
        <f t="shared" si="31"/>
        <v>CC.GRMO012-fluoyellow</v>
      </c>
      <c r="C1347" s="413">
        <f>_xlfn.XLOOKUP(E1347,holds!B:B,holds!U:U)</f>
        <v>0</v>
      </c>
      <c r="D1347" s="293"/>
      <c r="E1347" t="s">
        <v>169</v>
      </c>
      <c r="F1347" s="3" t="s">
        <v>121</v>
      </c>
    </row>
    <row r="1348" spans="1:6" hidden="1">
      <c r="A1348" s="293">
        <v>70005</v>
      </c>
      <c r="B1348" s="296" t="str">
        <f t="shared" si="31"/>
        <v>CC.GRMO013-fluoyellow</v>
      </c>
      <c r="C1348" s="413">
        <f>_xlfn.XLOOKUP(E1348,holds!B:B,holds!U:U)</f>
        <v>0</v>
      </c>
      <c r="D1348" s="293"/>
      <c r="E1348" t="s">
        <v>171</v>
      </c>
      <c r="F1348" s="3" t="s">
        <v>121</v>
      </c>
    </row>
    <row r="1349" spans="1:6" hidden="1">
      <c r="A1349" s="293">
        <v>70005</v>
      </c>
      <c r="B1349" s="296" t="str">
        <f t="shared" si="31"/>
        <v>CC.GRMO014-fluoyellow</v>
      </c>
      <c r="C1349" s="413">
        <f>_xlfn.XLOOKUP(E1349,holds!B:B,holds!U:U)</f>
        <v>0</v>
      </c>
      <c r="D1349" s="293"/>
      <c r="E1349" t="s">
        <v>173</v>
      </c>
      <c r="F1349" s="3" t="s">
        <v>121</v>
      </c>
    </row>
    <row r="1350" spans="1:6" hidden="1">
      <c r="A1350" s="293">
        <v>70005</v>
      </c>
      <c r="B1350" s="296" t="str">
        <f t="shared" si="31"/>
        <v>CC.GRMO015-fluoyellow</v>
      </c>
      <c r="C1350" s="413">
        <f>_xlfn.XLOOKUP(E1350,holds!B:B,holds!U:U)</f>
        <v>0</v>
      </c>
      <c r="D1350" s="293"/>
      <c r="E1350" t="s">
        <v>175</v>
      </c>
      <c r="F1350" s="3" t="s">
        <v>121</v>
      </c>
    </row>
    <row r="1351" spans="1:6" hidden="1">
      <c r="A1351" s="293">
        <v>70005</v>
      </c>
      <c r="B1351" s="296" t="str">
        <f t="shared" si="31"/>
        <v>CC.GRMO016-fluoyellow</v>
      </c>
      <c r="C1351" s="413">
        <f>_xlfn.XLOOKUP(E1351,holds!B:B,holds!U:U)</f>
        <v>0</v>
      </c>
      <c r="D1351" s="293"/>
      <c r="E1351" t="s">
        <v>178</v>
      </c>
      <c r="F1351" s="3" t="s">
        <v>121</v>
      </c>
    </row>
    <row r="1352" spans="1:6" hidden="1">
      <c r="A1352" s="293">
        <v>70005</v>
      </c>
      <c r="B1352" s="296" t="str">
        <f t="shared" ref="B1352:B1367" si="32">E1352&amp;"-"&amp;F1352</f>
        <v>CC.GRMO001-fluoorange</v>
      </c>
      <c r="C1352" s="413">
        <f>_xlfn.XLOOKUP(E1352,holds!B:B,holds!V:V)</f>
        <v>0</v>
      </c>
      <c r="D1352" s="293"/>
      <c r="E1352" t="s">
        <v>142</v>
      </c>
      <c r="F1352" s="4" t="s">
        <v>122</v>
      </c>
    </row>
    <row r="1353" spans="1:6" hidden="1">
      <c r="A1353" s="293">
        <v>70005</v>
      </c>
      <c r="B1353" s="296" t="str">
        <f t="shared" si="32"/>
        <v>CC.GRMO002-fluoorange</v>
      </c>
      <c r="C1353" s="413">
        <f>_xlfn.XLOOKUP(E1353,holds!B:B,holds!V:V)</f>
        <v>0</v>
      </c>
      <c r="D1353" s="293"/>
      <c r="E1353" t="s">
        <v>145</v>
      </c>
      <c r="F1353" s="4" t="s">
        <v>122</v>
      </c>
    </row>
    <row r="1354" spans="1:6" hidden="1">
      <c r="A1354" s="293">
        <v>70005</v>
      </c>
      <c r="B1354" s="296" t="str">
        <f t="shared" si="32"/>
        <v>CC.GRMO003-fluoorange</v>
      </c>
      <c r="C1354" s="413">
        <f>_xlfn.XLOOKUP(E1354,holds!B:B,holds!V:V)</f>
        <v>0</v>
      </c>
      <c r="D1354" s="293"/>
      <c r="E1354" t="s">
        <v>147</v>
      </c>
      <c r="F1354" s="4" t="s">
        <v>122</v>
      </c>
    </row>
    <row r="1355" spans="1:6" hidden="1">
      <c r="A1355" s="293">
        <v>70005</v>
      </c>
      <c r="B1355" s="296" t="str">
        <f t="shared" si="32"/>
        <v>CC.GRMO004-fluoorange</v>
      </c>
      <c r="C1355" s="413">
        <f>_xlfn.XLOOKUP(E1355,holds!B:B,holds!V:V)</f>
        <v>0</v>
      </c>
      <c r="D1355" s="293"/>
      <c r="E1355" t="s">
        <v>149</v>
      </c>
      <c r="F1355" s="4" t="s">
        <v>122</v>
      </c>
    </row>
    <row r="1356" spans="1:6" hidden="1">
      <c r="A1356" s="293">
        <v>70005</v>
      </c>
      <c r="B1356" s="296" t="str">
        <f t="shared" si="32"/>
        <v>CC.GRMO005-fluoorange</v>
      </c>
      <c r="C1356" s="413">
        <f>_xlfn.XLOOKUP(E1356,holds!B:B,holds!V:V)</f>
        <v>0</v>
      </c>
      <c r="D1356" s="293"/>
      <c r="E1356" t="s">
        <v>152</v>
      </c>
      <c r="F1356" s="4" t="s">
        <v>122</v>
      </c>
    </row>
    <row r="1357" spans="1:6" hidden="1">
      <c r="A1357" s="293">
        <v>70005</v>
      </c>
      <c r="B1357" s="296" t="str">
        <f t="shared" si="32"/>
        <v>CC.GRMO006-fluoorange</v>
      </c>
      <c r="C1357" s="413">
        <f>_xlfn.XLOOKUP(E1357,holds!B:B,holds!V:V)</f>
        <v>0</v>
      </c>
      <c r="D1357" s="293"/>
      <c r="E1357" t="s">
        <v>155</v>
      </c>
      <c r="F1357" s="4" t="s">
        <v>122</v>
      </c>
    </row>
    <row r="1358" spans="1:6" hidden="1">
      <c r="A1358" s="293">
        <v>70005</v>
      </c>
      <c r="B1358" s="296" t="str">
        <f t="shared" si="32"/>
        <v>CC.GRMO007-fluoorange</v>
      </c>
      <c r="C1358" s="413">
        <f>_xlfn.XLOOKUP(E1358,holds!B:B,holds!V:V)</f>
        <v>0</v>
      </c>
      <c r="D1358" s="293"/>
      <c r="E1358" t="s">
        <v>157</v>
      </c>
      <c r="F1358" s="4" t="s">
        <v>122</v>
      </c>
    </row>
    <row r="1359" spans="1:6" hidden="1">
      <c r="A1359" s="293">
        <v>70005</v>
      </c>
      <c r="B1359" s="296" t="str">
        <f t="shared" si="32"/>
        <v>CC.GRMO008-fluoorange</v>
      </c>
      <c r="C1359" s="413">
        <f>_xlfn.XLOOKUP(E1359,holds!B:B,holds!V:V)</f>
        <v>0</v>
      </c>
      <c r="D1359" s="293"/>
      <c r="E1359" t="s">
        <v>159</v>
      </c>
      <c r="F1359" s="4" t="s">
        <v>122</v>
      </c>
    </row>
    <row r="1360" spans="1:6" hidden="1">
      <c r="A1360" s="293">
        <v>70005</v>
      </c>
      <c r="B1360" s="296" t="str">
        <f t="shared" si="32"/>
        <v>CC.GRMO009-fluoorange</v>
      </c>
      <c r="C1360" s="413">
        <f>_xlfn.XLOOKUP(E1360,holds!B:B,holds!V:V)</f>
        <v>0</v>
      </c>
      <c r="D1360" s="293"/>
      <c r="E1360" t="s">
        <v>161</v>
      </c>
      <c r="F1360" s="4" t="s">
        <v>122</v>
      </c>
    </row>
    <row r="1361" spans="1:6" hidden="1">
      <c r="A1361" s="293">
        <v>70005</v>
      </c>
      <c r="B1361" s="296" t="str">
        <f t="shared" si="32"/>
        <v>CC.GRMO010-fluoorange</v>
      </c>
      <c r="C1361" s="413">
        <f>_xlfn.XLOOKUP(E1361,holds!B:B,holds!V:V)</f>
        <v>0</v>
      </c>
      <c r="D1361" s="293"/>
      <c r="E1361" t="s">
        <v>164</v>
      </c>
      <c r="F1361" s="4" t="s">
        <v>122</v>
      </c>
    </row>
    <row r="1362" spans="1:6" hidden="1">
      <c r="A1362" s="293">
        <v>70005</v>
      </c>
      <c r="B1362" s="296" t="str">
        <f t="shared" si="32"/>
        <v>CC.GRMO011-fluoorange</v>
      </c>
      <c r="C1362" s="413">
        <f>_xlfn.XLOOKUP(E1362,holds!B:B,holds!V:V)</f>
        <v>0</v>
      </c>
      <c r="D1362" s="293"/>
      <c r="E1362" t="s">
        <v>167</v>
      </c>
      <c r="F1362" s="4" t="s">
        <v>122</v>
      </c>
    </row>
    <row r="1363" spans="1:6" hidden="1">
      <c r="A1363" s="293">
        <v>70005</v>
      </c>
      <c r="B1363" s="296" t="str">
        <f t="shared" si="32"/>
        <v>CC.GRMO012-fluoorange</v>
      </c>
      <c r="C1363" s="413">
        <f>_xlfn.XLOOKUP(E1363,holds!B:B,holds!V:V)</f>
        <v>0</v>
      </c>
      <c r="D1363" s="293"/>
      <c r="E1363" t="s">
        <v>169</v>
      </c>
      <c r="F1363" s="4" t="s">
        <v>122</v>
      </c>
    </row>
    <row r="1364" spans="1:6" hidden="1">
      <c r="A1364" s="293">
        <v>70005</v>
      </c>
      <c r="B1364" s="296" t="str">
        <f t="shared" si="32"/>
        <v>CC.GRMO013-fluoorange</v>
      </c>
      <c r="C1364" s="413">
        <f>_xlfn.XLOOKUP(E1364,holds!B:B,holds!V:V)</f>
        <v>0</v>
      </c>
      <c r="D1364" s="293"/>
      <c r="E1364" t="s">
        <v>171</v>
      </c>
      <c r="F1364" s="4" t="s">
        <v>122</v>
      </c>
    </row>
    <row r="1365" spans="1:6" hidden="1">
      <c r="A1365" s="293">
        <v>70005</v>
      </c>
      <c r="B1365" s="296" t="str">
        <f t="shared" si="32"/>
        <v>CC.GRMO014-fluoorange</v>
      </c>
      <c r="C1365" s="413">
        <f>_xlfn.XLOOKUP(E1365,holds!B:B,holds!V:V)</f>
        <v>0</v>
      </c>
      <c r="D1365" s="293"/>
      <c r="E1365" t="s">
        <v>173</v>
      </c>
      <c r="F1365" s="4" t="s">
        <v>122</v>
      </c>
    </row>
    <row r="1366" spans="1:6" hidden="1">
      <c r="A1366" s="293">
        <v>70005</v>
      </c>
      <c r="B1366" s="296" t="str">
        <f t="shared" si="32"/>
        <v>CC.GRMO015-fluoorange</v>
      </c>
      <c r="C1366" s="413">
        <f>_xlfn.XLOOKUP(E1366,holds!B:B,holds!V:V)</f>
        <v>0</v>
      </c>
      <c r="D1366" s="293"/>
      <c r="E1366" t="s">
        <v>175</v>
      </c>
      <c r="F1366" s="4" t="s">
        <v>122</v>
      </c>
    </row>
    <row r="1367" spans="1:6" hidden="1">
      <c r="A1367" s="293">
        <v>70005</v>
      </c>
      <c r="B1367" s="296" t="str">
        <f t="shared" si="32"/>
        <v>CC.GRMO016-fluoorange</v>
      </c>
      <c r="C1367" s="413">
        <f>_xlfn.XLOOKUP(E1367,holds!B:B,holds!V:V)</f>
        <v>0</v>
      </c>
      <c r="D1367" s="293"/>
      <c r="E1367" t="s">
        <v>178</v>
      </c>
      <c r="F1367" s="4" t="s">
        <v>122</v>
      </c>
    </row>
    <row r="1368" spans="1:6" hidden="1">
      <c r="A1368" s="293">
        <v>70005</v>
      </c>
      <c r="B1368" s="296" t="str">
        <f t="shared" ref="B1368:B1383" si="33">E1368&amp;"-"&amp;F1368</f>
        <v>CC.GRMO001-fluopink</v>
      </c>
      <c r="C1368" s="413">
        <f>_xlfn.XLOOKUP(E1368,holds!B:B,holds!W:W)</f>
        <v>0</v>
      </c>
      <c r="D1368" s="293"/>
      <c r="E1368" t="s">
        <v>142</v>
      </c>
      <c r="F1368" s="13" t="s">
        <v>123</v>
      </c>
    </row>
    <row r="1369" spans="1:6" hidden="1">
      <c r="A1369" s="293">
        <v>70005</v>
      </c>
      <c r="B1369" s="296" t="str">
        <f t="shared" si="33"/>
        <v>CC.GRMO002-fluopink</v>
      </c>
      <c r="C1369" s="413">
        <f>_xlfn.XLOOKUP(E1369,holds!B:B,holds!W:W)</f>
        <v>0</v>
      </c>
      <c r="D1369" s="293"/>
      <c r="E1369" t="s">
        <v>145</v>
      </c>
      <c r="F1369" s="13" t="s">
        <v>123</v>
      </c>
    </row>
    <row r="1370" spans="1:6" hidden="1">
      <c r="A1370" s="293">
        <v>70005</v>
      </c>
      <c r="B1370" s="296" t="str">
        <f t="shared" si="33"/>
        <v>CC.GRMO003-fluopink</v>
      </c>
      <c r="C1370" s="413">
        <f>_xlfn.XLOOKUP(E1370,holds!B:B,holds!W:W)</f>
        <v>0</v>
      </c>
      <c r="D1370" s="293"/>
      <c r="E1370" t="s">
        <v>147</v>
      </c>
      <c r="F1370" s="13" t="s">
        <v>123</v>
      </c>
    </row>
    <row r="1371" spans="1:6" hidden="1">
      <c r="A1371" s="293">
        <v>70005</v>
      </c>
      <c r="B1371" s="296" t="str">
        <f t="shared" si="33"/>
        <v>CC.GRMO004-fluopink</v>
      </c>
      <c r="C1371" s="413">
        <f>_xlfn.XLOOKUP(E1371,holds!B:B,holds!W:W)</f>
        <v>0</v>
      </c>
      <c r="D1371" s="293"/>
      <c r="E1371" t="s">
        <v>149</v>
      </c>
      <c r="F1371" s="13" t="s">
        <v>123</v>
      </c>
    </row>
    <row r="1372" spans="1:6" hidden="1">
      <c r="A1372" s="293">
        <v>70005</v>
      </c>
      <c r="B1372" s="296" t="str">
        <f t="shared" si="33"/>
        <v>CC.GRMO005-fluopink</v>
      </c>
      <c r="C1372" s="413">
        <f>_xlfn.XLOOKUP(E1372,holds!B:B,holds!W:W)</f>
        <v>0</v>
      </c>
      <c r="D1372" s="293"/>
      <c r="E1372" t="s">
        <v>152</v>
      </c>
      <c r="F1372" s="13" t="s">
        <v>123</v>
      </c>
    </row>
    <row r="1373" spans="1:6" hidden="1">
      <c r="A1373" s="293">
        <v>70005</v>
      </c>
      <c r="B1373" s="296" t="str">
        <f t="shared" si="33"/>
        <v>CC.GRMO006-fluopink</v>
      </c>
      <c r="C1373" s="413">
        <f>_xlfn.XLOOKUP(E1373,holds!B:B,holds!W:W)</f>
        <v>0</v>
      </c>
      <c r="D1373" s="293"/>
      <c r="E1373" t="s">
        <v>155</v>
      </c>
      <c r="F1373" s="13" t="s">
        <v>123</v>
      </c>
    </row>
    <row r="1374" spans="1:6" hidden="1">
      <c r="A1374" s="293">
        <v>70005</v>
      </c>
      <c r="B1374" s="296" t="str">
        <f t="shared" si="33"/>
        <v>CC.GRMO007-fluopink</v>
      </c>
      <c r="C1374" s="413">
        <f>_xlfn.XLOOKUP(E1374,holds!B:B,holds!W:W)</f>
        <v>0</v>
      </c>
      <c r="D1374" s="293"/>
      <c r="E1374" t="s">
        <v>157</v>
      </c>
      <c r="F1374" s="13" t="s">
        <v>123</v>
      </c>
    </row>
    <row r="1375" spans="1:6" hidden="1">
      <c r="A1375" s="293">
        <v>70005</v>
      </c>
      <c r="B1375" s="296" t="str">
        <f t="shared" si="33"/>
        <v>CC.GRMO008-fluopink</v>
      </c>
      <c r="C1375" s="413">
        <f>_xlfn.XLOOKUP(E1375,holds!B:B,holds!W:W)</f>
        <v>0</v>
      </c>
      <c r="D1375" s="293"/>
      <c r="E1375" t="s">
        <v>159</v>
      </c>
      <c r="F1375" s="13" t="s">
        <v>123</v>
      </c>
    </row>
    <row r="1376" spans="1:6" hidden="1">
      <c r="A1376" s="293">
        <v>70005</v>
      </c>
      <c r="B1376" s="296" t="str">
        <f t="shared" si="33"/>
        <v>CC.GRMO009-fluopink</v>
      </c>
      <c r="C1376" s="413">
        <f>_xlfn.XLOOKUP(E1376,holds!B:B,holds!W:W)</f>
        <v>0</v>
      </c>
      <c r="D1376" s="293"/>
      <c r="E1376" t="s">
        <v>161</v>
      </c>
      <c r="F1376" s="13" t="s">
        <v>123</v>
      </c>
    </row>
    <row r="1377" spans="1:6" hidden="1">
      <c r="A1377" s="293">
        <v>70005</v>
      </c>
      <c r="B1377" s="296" t="str">
        <f t="shared" si="33"/>
        <v>CC.GRMO010-fluopink</v>
      </c>
      <c r="C1377" s="413">
        <f>_xlfn.XLOOKUP(E1377,holds!B:B,holds!W:W)</f>
        <v>0</v>
      </c>
      <c r="D1377" s="293"/>
      <c r="E1377" t="s">
        <v>164</v>
      </c>
      <c r="F1377" s="13" t="s">
        <v>123</v>
      </c>
    </row>
    <row r="1378" spans="1:6" hidden="1">
      <c r="A1378" s="293">
        <v>70005</v>
      </c>
      <c r="B1378" s="296" t="str">
        <f t="shared" si="33"/>
        <v>CC.GRMO011-fluopink</v>
      </c>
      <c r="C1378" s="413">
        <f>_xlfn.XLOOKUP(E1378,holds!B:B,holds!W:W)</f>
        <v>0</v>
      </c>
      <c r="D1378" s="293"/>
      <c r="E1378" t="s">
        <v>167</v>
      </c>
      <c r="F1378" s="13" t="s">
        <v>123</v>
      </c>
    </row>
    <row r="1379" spans="1:6" hidden="1">
      <c r="A1379" s="293">
        <v>70005</v>
      </c>
      <c r="B1379" s="296" t="str">
        <f t="shared" si="33"/>
        <v>CC.GRMO012-fluopink</v>
      </c>
      <c r="C1379" s="413">
        <f>_xlfn.XLOOKUP(E1379,holds!B:B,holds!W:W)</f>
        <v>0</v>
      </c>
      <c r="D1379" s="293"/>
      <c r="E1379" t="s">
        <v>169</v>
      </c>
      <c r="F1379" s="13" t="s">
        <v>123</v>
      </c>
    </row>
    <row r="1380" spans="1:6" hidden="1">
      <c r="A1380" s="293">
        <v>70005</v>
      </c>
      <c r="B1380" s="296" t="str">
        <f t="shared" si="33"/>
        <v>CC.GRMO013-fluopink</v>
      </c>
      <c r="C1380" s="413">
        <f>_xlfn.XLOOKUP(E1380,holds!B:B,holds!W:W)</f>
        <v>0</v>
      </c>
      <c r="D1380" s="293"/>
      <c r="E1380" t="s">
        <v>171</v>
      </c>
      <c r="F1380" s="13" t="s">
        <v>123</v>
      </c>
    </row>
    <row r="1381" spans="1:6" hidden="1">
      <c r="A1381" s="293">
        <v>70005</v>
      </c>
      <c r="B1381" s="296" t="str">
        <f t="shared" si="33"/>
        <v>CC.GRMO014-fluopink</v>
      </c>
      <c r="C1381" s="413">
        <f>_xlfn.XLOOKUP(E1381,holds!B:B,holds!W:W)</f>
        <v>0</v>
      </c>
      <c r="D1381" s="293"/>
      <c r="E1381" t="s">
        <v>173</v>
      </c>
      <c r="F1381" s="13" t="s">
        <v>123</v>
      </c>
    </row>
    <row r="1382" spans="1:6" hidden="1">
      <c r="A1382" s="293">
        <v>70005</v>
      </c>
      <c r="B1382" s="296" t="str">
        <f t="shared" si="33"/>
        <v>CC.GRMO015-fluopink</v>
      </c>
      <c r="C1382" s="413">
        <f>_xlfn.XLOOKUP(E1382,holds!B:B,holds!W:W)</f>
        <v>0</v>
      </c>
      <c r="D1382" s="293"/>
      <c r="E1382" t="s">
        <v>175</v>
      </c>
      <c r="F1382" s="13" t="s">
        <v>123</v>
      </c>
    </row>
    <row r="1383" spans="1:6" hidden="1">
      <c r="A1383" s="293">
        <v>70005</v>
      </c>
      <c r="B1383" s="296" t="str">
        <f t="shared" si="33"/>
        <v>CC.GRMO016-fluopink</v>
      </c>
      <c r="C1383" s="413">
        <f>_xlfn.XLOOKUP(E1383,holds!B:B,holds!W:W)</f>
        <v>0</v>
      </c>
      <c r="D1383" s="293"/>
      <c r="E1383" t="s">
        <v>178</v>
      </c>
      <c r="F1383" s="13" t="s">
        <v>123</v>
      </c>
    </row>
    <row r="1384" spans="1:6" hidden="1">
      <c r="A1384" s="293">
        <v>70005</v>
      </c>
      <c r="B1384" s="296" t="str">
        <f t="shared" ref="B1384:B1399" si="34">E1384&amp;"-"&amp;F1384</f>
        <v>CC.GRMO001-fluogreen</v>
      </c>
      <c r="C1384" s="413">
        <f>_xlfn.XLOOKUP(E1384,holds!B:B,holds!X:X)</f>
        <v>0</v>
      </c>
      <c r="D1384" s="293"/>
      <c r="E1384" t="s">
        <v>142</v>
      </c>
      <c r="F1384" s="14" t="s">
        <v>124</v>
      </c>
    </row>
    <row r="1385" spans="1:6" hidden="1">
      <c r="A1385" s="293">
        <v>70005</v>
      </c>
      <c r="B1385" s="296" t="str">
        <f t="shared" si="34"/>
        <v>CC.GRMO002-fluogreen</v>
      </c>
      <c r="C1385" s="413">
        <f>_xlfn.XLOOKUP(E1385,holds!B:B,holds!X:X)</f>
        <v>0</v>
      </c>
      <c r="D1385" s="293"/>
      <c r="E1385" t="s">
        <v>145</v>
      </c>
      <c r="F1385" s="14" t="s">
        <v>124</v>
      </c>
    </row>
    <row r="1386" spans="1:6" hidden="1">
      <c r="A1386" s="293">
        <v>70005</v>
      </c>
      <c r="B1386" s="296" t="str">
        <f t="shared" si="34"/>
        <v>CC.GRMO003-fluogreen</v>
      </c>
      <c r="C1386" s="413">
        <f>_xlfn.XLOOKUP(E1386,holds!B:B,holds!X:X)</f>
        <v>0</v>
      </c>
      <c r="D1386" s="293"/>
      <c r="E1386" t="s">
        <v>147</v>
      </c>
      <c r="F1386" s="14" t="s">
        <v>124</v>
      </c>
    </row>
    <row r="1387" spans="1:6" hidden="1">
      <c r="A1387" s="293">
        <v>70005</v>
      </c>
      <c r="B1387" s="296" t="str">
        <f t="shared" si="34"/>
        <v>CC.GRMO004-fluogreen</v>
      </c>
      <c r="C1387" s="413">
        <f>_xlfn.XLOOKUP(E1387,holds!B:B,holds!X:X)</f>
        <v>0</v>
      </c>
      <c r="D1387" s="293"/>
      <c r="E1387" t="s">
        <v>149</v>
      </c>
      <c r="F1387" s="14" t="s">
        <v>124</v>
      </c>
    </row>
    <row r="1388" spans="1:6" hidden="1">
      <c r="A1388" s="293">
        <v>70005</v>
      </c>
      <c r="B1388" s="296" t="str">
        <f t="shared" si="34"/>
        <v>CC.GRMO005-fluogreen</v>
      </c>
      <c r="C1388" s="413">
        <f>_xlfn.XLOOKUP(E1388,holds!B:B,holds!X:X)</f>
        <v>0</v>
      </c>
      <c r="D1388" s="293"/>
      <c r="E1388" t="s">
        <v>152</v>
      </c>
      <c r="F1388" s="14" t="s">
        <v>124</v>
      </c>
    </row>
    <row r="1389" spans="1:6" hidden="1">
      <c r="A1389" s="293">
        <v>70005</v>
      </c>
      <c r="B1389" s="296" t="str">
        <f t="shared" si="34"/>
        <v>CC.GRMO006-fluogreen</v>
      </c>
      <c r="C1389" s="413">
        <f>_xlfn.XLOOKUP(E1389,holds!B:B,holds!X:X)</f>
        <v>0</v>
      </c>
      <c r="D1389" s="293"/>
      <c r="E1389" t="s">
        <v>155</v>
      </c>
      <c r="F1389" s="14" t="s">
        <v>124</v>
      </c>
    </row>
    <row r="1390" spans="1:6" hidden="1">
      <c r="A1390" s="293">
        <v>70005</v>
      </c>
      <c r="B1390" s="296" t="str">
        <f t="shared" si="34"/>
        <v>CC.GRMO007-fluogreen</v>
      </c>
      <c r="C1390" s="413">
        <f>_xlfn.XLOOKUP(E1390,holds!B:B,holds!X:X)</f>
        <v>0</v>
      </c>
      <c r="D1390" s="293"/>
      <c r="E1390" t="s">
        <v>157</v>
      </c>
      <c r="F1390" s="14" t="s">
        <v>124</v>
      </c>
    </row>
    <row r="1391" spans="1:6" hidden="1">
      <c r="A1391" s="293">
        <v>70005</v>
      </c>
      <c r="B1391" s="296" t="str">
        <f t="shared" si="34"/>
        <v>CC.GRMO008-fluogreen</v>
      </c>
      <c r="C1391" s="413">
        <f>_xlfn.XLOOKUP(E1391,holds!B:B,holds!X:X)</f>
        <v>0</v>
      </c>
      <c r="D1391" s="293"/>
      <c r="E1391" t="s">
        <v>159</v>
      </c>
      <c r="F1391" s="14" t="s">
        <v>124</v>
      </c>
    </row>
    <row r="1392" spans="1:6" hidden="1">
      <c r="A1392" s="293">
        <v>70005</v>
      </c>
      <c r="B1392" s="296" t="str">
        <f t="shared" si="34"/>
        <v>CC.GRMO009-fluogreen</v>
      </c>
      <c r="C1392" s="413">
        <f>_xlfn.XLOOKUP(E1392,holds!B:B,holds!X:X)</f>
        <v>0</v>
      </c>
      <c r="D1392" s="293"/>
      <c r="E1392" t="s">
        <v>161</v>
      </c>
      <c r="F1392" s="14" t="s">
        <v>124</v>
      </c>
    </row>
    <row r="1393" spans="1:6" hidden="1">
      <c r="A1393" s="293">
        <v>70005</v>
      </c>
      <c r="B1393" s="296" t="str">
        <f t="shared" si="34"/>
        <v>CC.GRMO010-fluogreen</v>
      </c>
      <c r="C1393" s="413">
        <f>_xlfn.XLOOKUP(E1393,holds!B:B,holds!X:X)</f>
        <v>0</v>
      </c>
      <c r="D1393" s="293"/>
      <c r="E1393" t="s">
        <v>164</v>
      </c>
      <c r="F1393" s="14" t="s">
        <v>124</v>
      </c>
    </row>
    <row r="1394" spans="1:6" hidden="1">
      <c r="A1394" s="293">
        <v>70005</v>
      </c>
      <c r="B1394" s="296" t="str">
        <f t="shared" si="34"/>
        <v>CC.GRMO011-fluogreen</v>
      </c>
      <c r="C1394" s="413">
        <f>_xlfn.XLOOKUP(E1394,holds!B:B,holds!X:X)</f>
        <v>0</v>
      </c>
      <c r="D1394" s="293"/>
      <c r="E1394" t="s">
        <v>167</v>
      </c>
      <c r="F1394" s="14" t="s">
        <v>124</v>
      </c>
    </row>
    <row r="1395" spans="1:6" hidden="1">
      <c r="A1395" s="293">
        <v>70005</v>
      </c>
      <c r="B1395" s="296" t="str">
        <f t="shared" si="34"/>
        <v>CC.GRMO012-fluogreen</v>
      </c>
      <c r="C1395" s="413">
        <f>_xlfn.XLOOKUP(E1395,holds!B:B,holds!X:X)</f>
        <v>0</v>
      </c>
      <c r="D1395" s="293"/>
      <c r="E1395" t="s">
        <v>169</v>
      </c>
      <c r="F1395" s="14" t="s">
        <v>124</v>
      </c>
    </row>
    <row r="1396" spans="1:6" hidden="1">
      <c r="A1396" s="293">
        <v>70005</v>
      </c>
      <c r="B1396" s="296" t="str">
        <f t="shared" si="34"/>
        <v>CC.GRMO013-fluogreen</v>
      </c>
      <c r="C1396" s="413">
        <f>_xlfn.XLOOKUP(E1396,holds!B:B,holds!X:X)</f>
        <v>0</v>
      </c>
      <c r="D1396" s="293"/>
      <c r="E1396" t="s">
        <v>171</v>
      </c>
      <c r="F1396" s="14" t="s">
        <v>124</v>
      </c>
    </row>
    <row r="1397" spans="1:6" hidden="1">
      <c r="A1397" s="293">
        <v>70005</v>
      </c>
      <c r="B1397" s="296" t="str">
        <f t="shared" si="34"/>
        <v>CC.GRMO014-fluogreen</v>
      </c>
      <c r="C1397" s="413">
        <f>_xlfn.XLOOKUP(E1397,holds!B:B,holds!X:X)</f>
        <v>0</v>
      </c>
      <c r="D1397" s="293"/>
      <c r="E1397" t="s">
        <v>173</v>
      </c>
      <c r="F1397" s="14" t="s">
        <v>124</v>
      </c>
    </row>
    <row r="1398" spans="1:6" hidden="1">
      <c r="A1398" s="293">
        <v>70005</v>
      </c>
      <c r="B1398" s="296" t="str">
        <f t="shared" si="34"/>
        <v>CC.GRMO015-fluogreen</v>
      </c>
      <c r="C1398" s="413">
        <f>_xlfn.XLOOKUP(E1398,holds!B:B,holds!X:X)</f>
        <v>0</v>
      </c>
      <c r="D1398" s="293"/>
      <c r="E1398" t="s">
        <v>175</v>
      </c>
      <c r="F1398" s="14" t="s">
        <v>124</v>
      </c>
    </row>
    <row r="1399" spans="1:6" hidden="1">
      <c r="A1399" s="293">
        <v>70005</v>
      </c>
      <c r="B1399" s="296" t="str">
        <f t="shared" si="34"/>
        <v>CC.GRMO016-fluogreen</v>
      </c>
      <c r="C1399" s="413">
        <f>_xlfn.XLOOKUP(E1399,holds!B:B,holds!X:X)</f>
        <v>0</v>
      </c>
      <c r="D1399" s="293"/>
      <c r="E1399" t="s">
        <v>178</v>
      </c>
      <c r="F1399" s="14" t="s">
        <v>124</v>
      </c>
    </row>
    <row r="1400" spans="1:6" hidden="1">
      <c r="A1400" s="293">
        <v>70005</v>
      </c>
      <c r="B1400" s="296" t="str">
        <f t="shared" ref="B1400:B1401" si="35">E1400&amp;"-"&amp;F1400</f>
        <v>CC.VM.CRDTSET-10135</v>
      </c>
      <c r="C1400" s="414">
        <f>_xlfn.XLOOKUP(Tabelle2[[#This Row],[Artikenummer]],'sets &amp; selections'!B:B,'sets &amp; selections'!T:T)</f>
        <v>0</v>
      </c>
      <c r="D1400" s="293"/>
      <c r="E1400" t="s">
        <v>63</v>
      </c>
      <c r="F1400" s="410">
        <v>10135</v>
      </c>
    </row>
    <row r="1401" spans="1:6" hidden="1">
      <c r="A1401" s="293">
        <v>70005</v>
      </c>
      <c r="B1401" s="296" t="str">
        <f t="shared" si="35"/>
        <v>CC.VM.CRCLEARSET-10081</v>
      </c>
      <c r="C1401" s="414">
        <f>_xlfn.XLOOKUP(Tabelle2[[#This Row],[Artikenummer]],'sets &amp; selections'!B:B,'sets &amp; selections'!T:T)</f>
        <v>0</v>
      </c>
      <c r="D1401" s="293"/>
      <c r="E1401" t="s">
        <v>65</v>
      </c>
      <c r="F1401" s="410">
        <v>10081</v>
      </c>
    </row>
    <row r="1402" spans="1:6" hidden="1">
      <c r="A1402" s="293">
        <v>70005</v>
      </c>
      <c r="B1402" s="296" t="str">
        <f t="shared" ref="B1402:B1407" si="36">E1402&amp;"-"&amp;F1402</f>
        <v>CC.VM.CRBLSET1-10081</v>
      </c>
      <c r="C1402" s="414">
        <f>_xlfn.XLOOKUP(Tabelle2[[#This Row],[Artikenummer]],'sets &amp; selections'!B:B,'sets &amp; selections'!T:T)</f>
        <v>0</v>
      </c>
      <c r="D1402" s="293"/>
      <c r="E1402" t="s">
        <v>68</v>
      </c>
      <c r="F1402" s="410">
        <v>10081</v>
      </c>
    </row>
    <row r="1403" spans="1:6" hidden="1">
      <c r="A1403" s="293">
        <v>70005</v>
      </c>
      <c r="B1403" s="296" t="str">
        <f t="shared" si="36"/>
        <v>CC.VM.CRBLSET4-10081</v>
      </c>
      <c r="C1403" s="414">
        <f>_xlfn.XLOOKUP(Tabelle2[[#This Row],[Artikenummer]],'sets &amp; selections'!B:B,'sets &amp; selections'!T:T)</f>
        <v>0</v>
      </c>
      <c r="D1403" s="293"/>
      <c r="E1403" t="s">
        <v>71</v>
      </c>
      <c r="F1403" s="410">
        <v>10081</v>
      </c>
    </row>
    <row r="1404" spans="1:6" hidden="1">
      <c r="A1404" s="293">
        <v>70005</v>
      </c>
      <c r="B1404" s="296" t="str">
        <f t="shared" si="36"/>
        <v>CC.VM.CRBLSET2-10081</v>
      </c>
      <c r="C1404" s="414">
        <f>_xlfn.XLOOKUP(Tabelle2[[#This Row],[Artikenummer]],'sets &amp; selections'!B:B,'sets &amp; selections'!T:T)</f>
        <v>0</v>
      </c>
      <c r="D1404" s="293"/>
      <c r="E1404" t="s">
        <v>74</v>
      </c>
      <c r="F1404" s="410">
        <v>10081</v>
      </c>
    </row>
    <row r="1405" spans="1:6" hidden="1">
      <c r="A1405" s="293">
        <v>70005</v>
      </c>
      <c r="B1405" s="296" t="str">
        <f t="shared" si="36"/>
        <v>CC.VM.CRBLSET3-10081</v>
      </c>
      <c r="C1405" s="414">
        <f>_xlfn.XLOOKUP(Tabelle2[[#This Row],[Artikenummer]],'sets &amp; selections'!B:B,'sets &amp; selections'!T:T)</f>
        <v>0</v>
      </c>
      <c r="D1405" s="293"/>
      <c r="E1405" t="s">
        <v>77</v>
      </c>
      <c r="F1405" s="410">
        <v>10081</v>
      </c>
    </row>
    <row r="1406" spans="1:6" hidden="1">
      <c r="A1406" s="293">
        <v>70005</v>
      </c>
      <c r="B1406" s="296" t="str">
        <f t="shared" si="36"/>
        <v>CC.VM.CRLDSET1-10081</v>
      </c>
      <c r="C1406" s="414">
        <f>_xlfn.XLOOKUP(Tabelle2[[#This Row],[Artikenummer]],'sets &amp; selections'!B:B,'sets &amp; selections'!T:T)</f>
        <v>0</v>
      </c>
      <c r="D1406" s="293"/>
      <c r="E1406" t="s">
        <v>80</v>
      </c>
      <c r="F1406" s="410">
        <v>10081</v>
      </c>
    </row>
    <row r="1407" spans="1:6" hidden="1">
      <c r="A1407" s="293">
        <v>70005</v>
      </c>
      <c r="B1407" s="296" t="str">
        <f t="shared" si="36"/>
        <v>CC.VM.CRLDSET2-10081</v>
      </c>
      <c r="C1407" s="414">
        <f>_xlfn.XLOOKUP(Tabelle2[[#This Row],[Artikenummer]],'sets &amp; selections'!B:B,'sets &amp; selections'!T:T)</f>
        <v>0</v>
      </c>
      <c r="D1407" s="293"/>
      <c r="E1407" t="s">
        <v>83</v>
      </c>
      <c r="F1407" s="410">
        <v>10081</v>
      </c>
    </row>
    <row r="1408" spans="1:6">
      <c r="A1408" s="293">
        <v>70001</v>
      </c>
      <c r="B1408" t="str">
        <f>E1408&amp;"-"&amp;F1408</f>
        <v>CC.VM.CRCLEARSET-10084</v>
      </c>
      <c r="C1408" s="415">
        <f>_xlfn.XLOOKUP(E1408,'sets &amp; selections'!B:B,'sets &amp; selections'!J:J)</f>
        <v>0</v>
      </c>
      <c r="E1408" s="267" t="s">
        <v>65</v>
      </c>
      <c r="F1408" s="20" t="s">
        <v>46</v>
      </c>
    </row>
    <row r="1409" spans="1:6">
      <c r="A1409" s="293">
        <v>70001</v>
      </c>
      <c r="B1409" t="str">
        <f t="shared" ref="B1409:B1437" si="37">E1409&amp;"-"&amp;F1409</f>
        <v>CC.VM.CRCLEARSET-10085</v>
      </c>
      <c r="C1409" s="415">
        <f>_xlfn.XLOOKUP(E1409,'sets &amp; selections'!B:B,'sets &amp; selections'!K:K)</f>
        <v>0</v>
      </c>
      <c r="E1409" t="s">
        <v>65</v>
      </c>
      <c r="F1409" s="20" t="s">
        <v>47</v>
      </c>
    </row>
    <row r="1410" spans="1:6">
      <c r="A1410" s="293">
        <v>70001</v>
      </c>
      <c r="B1410" t="str">
        <f t="shared" si="37"/>
        <v>CC.VM.CRCLEARSET-10086</v>
      </c>
      <c r="C1410" s="415">
        <f>_xlfn.XLOOKUP(E1410,'sets &amp; selections'!B:B,'sets &amp; selections'!L:L)</f>
        <v>0</v>
      </c>
      <c r="E1410" t="s">
        <v>65</v>
      </c>
      <c r="F1410" s="20" t="s">
        <v>48</v>
      </c>
    </row>
    <row r="1411" spans="1:6">
      <c r="A1411" s="293">
        <v>70001</v>
      </c>
      <c r="B1411" t="str">
        <f t="shared" si="37"/>
        <v>CC.VM.CRCLEARSET-10088</v>
      </c>
      <c r="C1411" s="415">
        <f>_xlfn.XLOOKUP(E1411,'sets &amp; selections'!B:B,'sets &amp; selections'!M:M)</f>
        <v>0</v>
      </c>
      <c r="E1411" t="s">
        <v>65</v>
      </c>
      <c r="F1411" s="20" t="s">
        <v>49</v>
      </c>
    </row>
    <row r="1412" spans="1:6">
      <c r="A1412" s="293">
        <v>70001</v>
      </c>
      <c r="B1412" t="str">
        <f t="shared" si="37"/>
        <v>CC.VM.CRCLEARSET-10089</v>
      </c>
      <c r="C1412" s="415">
        <f>_xlfn.XLOOKUP(E1412,'sets &amp; selections'!B:B,'sets &amp; selections'!N:N)</f>
        <v>0</v>
      </c>
      <c r="E1412" t="s">
        <v>65</v>
      </c>
      <c r="F1412" s="20" t="s">
        <v>50</v>
      </c>
    </row>
    <row r="1413" spans="1:6">
      <c r="A1413" s="293">
        <v>70001</v>
      </c>
      <c r="B1413" t="str">
        <f t="shared" si="37"/>
        <v>CC.VM.CRCLEARSET-10090</v>
      </c>
      <c r="C1413" s="415">
        <f>_xlfn.XLOOKUP(E1413,'sets &amp; selections'!B:B,'sets &amp; selections'!O:O)</f>
        <v>0</v>
      </c>
      <c r="E1413" t="s">
        <v>65</v>
      </c>
      <c r="F1413" s="20" t="s">
        <v>51</v>
      </c>
    </row>
    <row r="1414" spans="1:6">
      <c r="A1414" s="293">
        <v>70001</v>
      </c>
      <c r="B1414" t="str">
        <f t="shared" si="37"/>
        <v>CC.VM.CRCLEARSET-10091</v>
      </c>
      <c r="C1414" s="415">
        <f>_xlfn.XLOOKUP(E1414,'sets &amp; selections'!B:B,'sets &amp; selections'!P:P)</f>
        <v>0</v>
      </c>
      <c r="E1414" t="s">
        <v>65</v>
      </c>
      <c r="F1414" s="20" t="s">
        <v>52</v>
      </c>
    </row>
    <row r="1415" spans="1:6">
      <c r="A1415" s="293">
        <v>70001</v>
      </c>
      <c r="B1415" t="str">
        <f t="shared" si="37"/>
        <v>CC.VM.CRCLEARSET-10092</v>
      </c>
      <c r="C1415" s="415">
        <f>_xlfn.XLOOKUP(E1415,'sets &amp; selections'!B:B,'sets &amp; selections'!Q:Q)</f>
        <v>0</v>
      </c>
      <c r="E1415" t="s">
        <v>65</v>
      </c>
      <c r="F1415" s="20" t="s">
        <v>53</v>
      </c>
    </row>
    <row r="1416" spans="1:6">
      <c r="A1416" s="293">
        <v>70001</v>
      </c>
      <c r="B1416" t="str">
        <f t="shared" si="37"/>
        <v>CC.VM.CRCLEARSET-10094</v>
      </c>
      <c r="C1416" s="415">
        <f>_xlfn.XLOOKUP(E1416,'sets &amp; selections'!B:B,'sets &amp; selections'!R:R)</f>
        <v>0</v>
      </c>
      <c r="E1416" t="s">
        <v>65</v>
      </c>
      <c r="F1416" s="254" t="s">
        <v>54</v>
      </c>
    </row>
    <row r="1417" spans="1:6">
      <c r="A1417" s="293">
        <v>70001</v>
      </c>
      <c r="B1417" t="str">
        <f t="shared" si="37"/>
        <v>CC.VM.CRCLEARSET-10095</v>
      </c>
      <c r="C1417" s="415">
        <f>_xlfn.XLOOKUP(E1417,'sets &amp; selections'!B:B,'sets &amp; selections'!S:S)</f>
        <v>0</v>
      </c>
      <c r="E1417" t="s">
        <v>65</v>
      </c>
      <c r="F1417" s="20" t="s">
        <v>55</v>
      </c>
    </row>
    <row r="1418" spans="1:6">
      <c r="A1418" s="293">
        <v>70001</v>
      </c>
      <c r="B1418" t="str">
        <f t="shared" si="37"/>
        <v>CC.VM.CRCLEARSET-10081</v>
      </c>
      <c r="C1418" s="415">
        <f>_xlfn.XLOOKUP(E1418,'sets &amp; selections'!B:B,'sets &amp; selections'!T:T)</f>
        <v>0</v>
      </c>
      <c r="E1418" t="s">
        <v>65</v>
      </c>
      <c r="F1418" s="20" t="s">
        <v>56</v>
      </c>
    </row>
    <row r="1419" spans="1:6">
      <c r="A1419" s="293">
        <v>70001</v>
      </c>
      <c r="B1419" t="str">
        <f t="shared" si="37"/>
        <v>CC.VM.CRCLEARSET-10097</v>
      </c>
      <c r="C1419" s="415">
        <f>_xlfn.XLOOKUP(E1419,'sets &amp; selections'!B:B,'sets &amp; selections'!U:U)</f>
        <v>0</v>
      </c>
      <c r="E1419" t="s">
        <v>65</v>
      </c>
      <c r="F1419" s="20" t="s">
        <v>57</v>
      </c>
    </row>
    <row r="1420" spans="1:6">
      <c r="A1420" s="293">
        <v>70001</v>
      </c>
      <c r="B1420" t="str">
        <f t="shared" si="37"/>
        <v>CC.VM.CRCLEARSET-10083</v>
      </c>
      <c r="C1420" s="415">
        <f>_xlfn.XLOOKUP(E1420,'sets &amp; selections'!B:B,'sets &amp; selections'!V:V)</f>
        <v>0</v>
      </c>
      <c r="E1420" t="s">
        <v>65</v>
      </c>
      <c r="F1420" s="20" t="s">
        <v>58</v>
      </c>
    </row>
    <row r="1421" spans="1:6">
      <c r="A1421" s="293">
        <v>70001</v>
      </c>
      <c r="B1421" t="str">
        <f t="shared" si="37"/>
        <v>CC.VM.CRCLEARSET-10082</v>
      </c>
      <c r="C1421" s="415">
        <f>_xlfn.XLOOKUP(E1421,'sets &amp; selections'!B:B,'sets &amp; selections'!W:W)</f>
        <v>0</v>
      </c>
      <c r="E1421" t="s">
        <v>65</v>
      </c>
      <c r="F1421" s="20" t="s">
        <v>59</v>
      </c>
    </row>
    <row r="1422" spans="1:6">
      <c r="A1422" s="293">
        <v>70001</v>
      </c>
      <c r="B1422" t="str">
        <f t="shared" si="37"/>
        <v>CC.GRFC000-yellow</v>
      </c>
      <c r="C1422" s="415">
        <f>_xlfn.XLOOKUP(E1422,'sets &amp; selections'!B:B,'sets &amp; selections'!H:H)</f>
        <v>0</v>
      </c>
      <c r="E1422" t="s">
        <v>100</v>
      </c>
      <c r="F1422" s="3" t="s">
        <v>113</v>
      </c>
    </row>
    <row r="1423" spans="1:6">
      <c r="A1423" s="293">
        <v>70001</v>
      </c>
      <c r="B1423" t="str">
        <f t="shared" si="37"/>
        <v>CC.GRFC000-orange</v>
      </c>
      <c r="C1423" s="415">
        <f>_xlfn.XLOOKUP(E1423,'sets &amp; selections'!B:B,'sets &amp; selections'!I:I)</f>
        <v>0</v>
      </c>
      <c r="E1423" t="s">
        <v>100</v>
      </c>
      <c r="F1423" s="4" t="s">
        <v>114</v>
      </c>
    </row>
    <row r="1424" spans="1:6">
      <c r="A1424" s="293">
        <v>70001</v>
      </c>
      <c r="B1424" t="str">
        <f t="shared" si="37"/>
        <v>CC.GRFC000-red</v>
      </c>
      <c r="C1424" s="415">
        <f>_xlfn.XLOOKUP(E1424,'sets &amp; selections'!B:B,'sets &amp; selections'!J:J)</f>
        <v>0</v>
      </c>
      <c r="E1424" t="s">
        <v>100</v>
      </c>
      <c r="F1424" s="5" t="s">
        <v>115</v>
      </c>
    </row>
    <row r="1425" spans="1:6">
      <c r="A1425" s="293">
        <v>70001</v>
      </c>
      <c r="B1425" t="str">
        <f t="shared" si="37"/>
        <v>CC.GRFC000-purple</v>
      </c>
      <c r="C1425" s="415" cm="1">
        <f t="array" ref="C1425">_xlfn.XLOOKUP(E1425,'sets &amp; selections'!B:B,'sets &amp; selections'!K:K+'sets &amp; selections'!L:L+'sets &amp; selections'!M:M)</f>
        <v>0</v>
      </c>
      <c r="E1425" t="s">
        <v>100</v>
      </c>
      <c r="F1425" s="6" t="s">
        <v>33</v>
      </c>
    </row>
    <row r="1426" spans="1:6">
      <c r="A1426" s="293">
        <v>70001</v>
      </c>
      <c r="B1426" t="str">
        <f t="shared" si="37"/>
        <v>CC.GRFC000-blue</v>
      </c>
      <c r="C1426" s="415">
        <f>_xlfn.XLOOKUP(E1426,'sets &amp; selections'!B:B,'sets &amp; selections'!N:N)</f>
        <v>0</v>
      </c>
      <c r="E1426" t="s">
        <v>100</v>
      </c>
      <c r="F1426" s="7" t="s">
        <v>116</v>
      </c>
    </row>
    <row r="1427" spans="1:6">
      <c r="A1427" s="293">
        <v>70001</v>
      </c>
      <c r="B1427" t="str">
        <f t="shared" si="37"/>
        <v>CC.GRFC000-mint</v>
      </c>
      <c r="C1427" s="415">
        <f>_xlfn.XLOOKUP(E1427,'sets &amp; selections'!B:B,'sets &amp; selections'!O:O)</f>
        <v>0</v>
      </c>
      <c r="E1427" t="s">
        <v>100</v>
      </c>
      <c r="F1427" s="8" t="s">
        <v>35</v>
      </c>
    </row>
    <row r="1428" spans="1:6">
      <c r="A1428" s="293">
        <v>70001</v>
      </c>
      <c r="B1428" t="str">
        <f t="shared" si="37"/>
        <v>CC.GRFC000-green</v>
      </c>
      <c r="C1428" s="415">
        <f>_xlfn.XLOOKUP(E1428,'sets &amp; selections'!B:B,'sets &amp; selections'!P:P)</f>
        <v>0</v>
      </c>
      <c r="E1428" t="s">
        <v>100</v>
      </c>
      <c r="F1428" s="9" t="s">
        <v>117</v>
      </c>
    </row>
    <row r="1429" spans="1:6">
      <c r="A1429" s="293">
        <v>70001</v>
      </c>
      <c r="B1429" t="str">
        <f t="shared" si="37"/>
        <v>CC.GRFC000-grey</v>
      </c>
      <c r="C1429" s="415">
        <f>_xlfn.XLOOKUP(E1429,'sets &amp; selections'!B:B,'sets &amp; selections'!Q:Q)</f>
        <v>0</v>
      </c>
      <c r="E1429" t="s">
        <v>100</v>
      </c>
      <c r="F1429" s="10" t="s">
        <v>118</v>
      </c>
    </row>
    <row r="1430" spans="1:6">
      <c r="A1430" s="293">
        <v>70001</v>
      </c>
      <c r="B1430" t="str">
        <f t="shared" si="37"/>
        <v>CC.GRFC000-black</v>
      </c>
      <c r="C1430" s="415">
        <f>_xlfn.XLOOKUP(E1430,'sets &amp; selections'!B:B,'sets &amp; selections'!R:R)</f>
        <v>0</v>
      </c>
      <c r="E1430" t="s">
        <v>100</v>
      </c>
      <c r="F1430" s="11" t="s">
        <v>119</v>
      </c>
    </row>
    <row r="1431" spans="1:6">
      <c r="A1431" s="293">
        <v>70001</v>
      </c>
      <c r="B1431" t="str">
        <f t="shared" si="37"/>
        <v>CC.GRFC000-white</v>
      </c>
      <c r="C1431" s="415">
        <f>_xlfn.XLOOKUP(E1431,'sets &amp; selections'!B:B,'sets &amp; selections'!S:S)</f>
        <v>0</v>
      </c>
      <c r="E1431" t="s">
        <v>100</v>
      </c>
      <c r="F1431" s="12" t="s">
        <v>120</v>
      </c>
    </row>
    <row r="1432" spans="1:6">
      <c r="A1432" s="293">
        <v>70001</v>
      </c>
      <c r="B1432" t="str">
        <f t="shared" si="37"/>
        <v>CC.GRFC000-fluoyellow</v>
      </c>
      <c r="C1432" s="415">
        <f>_xlfn.XLOOKUP(E1432,'sets &amp; selections'!B:B,'sets &amp; selections'!T:T)</f>
        <v>0</v>
      </c>
      <c r="E1432" t="s">
        <v>100</v>
      </c>
      <c r="F1432" s="3" t="s">
        <v>121</v>
      </c>
    </row>
    <row r="1433" spans="1:6">
      <c r="A1433" s="293">
        <v>70001</v>
      </c>
      <c r="B1433" t="str">
        <f t="shared" si="37"/>
        <v>CC.GRFC000-fluoorange</v>
      </c>
      <c r="C1433" s="415">
        <f>_xlfn.XLOOKUP(E1433,'sets &amp; selections'!B:B,'sets &amp; selections'!U:U)</f>
        <v>0</v>
      </c>
      <c r="E1433" t="s">
        <v>100</v>
      </c>
      <c r="F1433" s="4" t="s">
        <v>122</v>
      </c>
    </row>
    <row r="1434" spans="1:6">
      <c r="A1434" s="293">
        <v>70001</v>
      </c>
      <c r="B1434" t="str">
        <f t="shared" si="37"/>
        <v>CC.GRFC000-fluopink</v>
      </c>
      <c r="C1434" s="415">
        <f>_xlfn.XLOOKUP(E1434,'sets &amp; selections'!B:B,'sets &amp; selections'!V:V)</f>
        <v>0</v>
      </c>
      <c r="E1434" t="s">
        <v>100</v>
      </c>
      <c r="F1434" s="13" t="s">
        <v>123</v>
      </c>
    </row>
    <row r="1435" spans="1:6">
      <c r="A1435" s="293">
        <v>70001</v>
      </c>
      <c r="B1435" t="str">
        <f t="shared" si="37"/>
        <v>CC.GRFC000-fluogreen</v>
      </c>
      <c r="C1435" s="415">
        <f>_xlfn.XLOOKUP(E1435,'sets &amp; selections'!B:B,'sets &amp; selections'!W:W)</f>
        <v>0</v>
      </c>
      <c r="E1435" t="s">
        <v>100</v>
      </c>
      <c r="F1435" s="14" t="s">
        <v>124</v>
      </c>
    </row>
    <row r="1436" spans="1:6">
      <c r="A1436" s="293">
        <v>70001</v>
      </c>
      <c r="B1436" t="str">
        <f t="shared" si="37"/>
        <v>CC.GR.CB001-clear</v>
      </c>
      <c r="C1436" s="415">
        <f>_xlfn.XLOOKUP(E1436,'sets &amp; selections'!B:B,'sets &amp; selections'!H:H)</f>
        <v>0</v>
      </c>
      <c r="E1436" t="s">
        <v>107</v>
      </c>
      <c r="F1436" t="s">
        <v>1027</v>
      </c>
    </row>
    <row r="1437" spans="1:6">
      <c r="A1437" s="293">
        <v>70001</v>
      </c>
      <c r="B1437" t="str">
        <f t="shared" si="37"/>
        <v>CC.GR.CB001-clear</v>
      </c>
      <c r="C1437" s="415">
        <f>_xlfn.XLOOKUP(E1437,holds!B:B,holds!I:I)</f>
        <v>0</v>
      </c>
      <c r="E1437" t="s">
        <v>107</v>
      </c>
      <c r="F1437" t="s">
        <v>1027</v>
      </c>
    </row>
  </sheetData>
  <autoFilter ref="G1:G547" xr:uid="{3A537590-80A7-E747-8018-3CA242AEACC6}"/>
  <phoneticPr fontId="26" type="noConversion"/>
  <pageMargins left="0.7" right="0.7" top="0.78740157499999996" bottom="0.78740157499999996" header="0.3" footer="0.3"/>
  <pageSetup paperSize="9" orientation="portrait" horizontalDpi="0" verticalDpi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967890697C7EA41A73C6211E41252A4" ma:contentTypeVersion="15" ma:contentTypeDescription="Ein neues Dokument erstellen." ma:contentTypeScope="" ma:versionID="7577988461ac1970ec92cdae85634078">
  <xsd:schema xmlns:xsd="http://www.w3.org/2001/XMLSchema" xmlns:xs="http://www.w3.org/2001/XMLSchema" xmlns:p="http://schemas.microsoft.com/office/2006/metadata/properties" xmlns:ns2="5845f222-9471-46d4-a912-cfab43950d46" xmlns:ns3="ea5f4d9e-b29f-4b54-b6a1-342e95dccb17" targetNamespace="http://schemas.microsoft.com/office/2006/metadata/properties" ma:root="true" ma:fieldsID="80ab0ea1ecccf7c5e175e47dc499da05" ns2:_="" ns3:_="">
    <xsd:import namespace="5845f222-9471-46d4-a912-cfab43950d46"/>
    <xsd:import namespace="ea5f4d9e-b29f-4b54-b6a1-342e95dccb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45f222-9471-46d4-a912-cfab43950d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dmarkierungen" ma:readOnly="false" ma:fieldId="{5cf76f15-5ced-4ddc-b409-7134ff3c332f}" ma:taxonomyMulti="true" ma:sspId="5db4756e-6d34-4502-8895-11cf822493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f4d9e-b29f-4b54-b6a1-342e95dccb1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5afe30c-ec26-429c-a213-69cb19d1446e}" ma:internalName="TaxCatchAll" ma:showField="CatchAllData" ma:web="ea5f4d9e-b29f-4b54-b6a1-342e95dccb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a5f4d9e-b29f-4b54-b6a1-342e95dccb17" xsi:nil="true"/>
    <lcf76f155ced4ddcb4097134ff3c332f xmlns="5845f222-9471-46d4-a912-cfab43950d4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3F514F3-690A-4272-B8DA-A78A330867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05F63E-E9ED-4CF8-9E8C-E1170634A3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45f222-9471-46d4-a912-cfab43950d46"/>
    <ds:schemaRef ds:uri="ea5f4d9e-b29f-4b54-b6a1-342e95dccb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F1DA171-656A-4CA0-92D2-518E30364690}">
  <ds:schemaRefs>
    <ds:schemaRef ds:uri="http://www.w3.org/XML/1998/namespace"/>
    <ds:schemaRef ds:uri="http://purl.org/dc/elements/1.1/"/>
    <ds:schemaRef ds:uri="http://schemas.microsoft.com/office/2006/documentManagement/types"/>
    <ds:schemaRef ds:uri="ea5f4d9e-b29f-4b54-b6a1-342e95dccb17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5845f222-9471-46d4-a912-cfab43950d46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infos</vt:lpstr>
      <vt:lpstr>sets &amp; selections</vt:lpstr>
      <vt:lpstr>holds</vt:lpstr>
      <vt:lpstr>macros</vt:lpstr>
      <vt:lpstr>trainings tools</vt:lpstr>
      <vt:lpstr>route setting tools</vt:lpstr>
      <vt:lpstr>Data sheet bloczproduction</vt:lpstr>
      <vt:lpstr>Data sheet KK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info@kletterkultur.com</dc:creator>
  <cp:keywords/>
  <dc:description/>
  <cp:lastModifiedBy>Marco Richter | Kletterkultur</cp:lastModifiedBy>
  <cp:revision/>
  <dcterms:created xsi:type="dcterms:W3CDTF">2021-02-01T14:24:46Z</dcterms:created>
  <dcterms:modified xsi:type="dcterms:W3CDTF">2024-08-02T11:05:09Z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0x010100E967890697C7EA41A73C6211E41252A4</vt:lpwstr>
  </property>
  <property fmtid="{D5CDD505-2E9C-101B-9397-08002B2CF9AE}" pid="3" name="MediaServiceImageTags">
    <vt:lpwstr/>
  </property>
</Properties>
</file>